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docProps/custom.xml" ContentType="application/vnd.openxmlformats-officedocument.custom-properties+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worksheets/sheet17.xml" ContentType="application/vnd.openxmlformats-officedocument.spreadsheetml.worksheet+xml"/>
  <Override PartName="/xl/worksheets/sheet18.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charts/chart3.xml" ContentType="application/vnd.openxmlformats-officedocument.drawingml.chart+xml"/>
  <Default Extension="emf" ContentType="image/x-emf"/>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5" windowWidth="7575" windowHeight="3750" tabRatio="733"/>
  </bookViews>
  <sheets>
    <sheet name="Title" sheetId="1" r:id="rId1"/>
    <sheet name="Contents" sheetId="2" r:id="rId2"/>
    <sheet name="Mayor" sheetId="3" r:id="rId3"/>
    <sheet name="CEO" sheetId="9" r:id="rId4"/>
    <sheet name="BP" sheetId="8" r:id="rId5"/>
    <sheet name="1" sheetId="7" r:id="rId6"/>
    <sheet name="2" sheetId="6" r:id="rId7"/>
    <sheet name="3" sheetId="10" r:id="rId8"/>
    <sheet name="4" sheetId="11" r:id="rId9"/>
    <sheet name="5" sheetId="12" r:id="rId10"/>
    <sheet name="6" sheetId="13" r:id="rId11"/>
    <sheet name="7" sheetId="15" r:id="rId12"/>
    <sheet name="8" sheetId="17" r:id="rId13"/>
    <sheet name="9" sheetId="18" r:id="rId14"/>
    <sheet name="10" sheetId="16" r:id="rId15"/>
    <sheet name="App" sheetId="19" r:id="rId16"/>
    <sheet name="A" sheetId="20" r:id="rId17"/>
    <sheet name="B" sheetId="21" r:id="rId18"/>
    <sheet name="C" sheetId="23" r:id="rId19"/>
    <sheet name="D" sheetId="22" r:id="rId20"/>
    <sheet name="E" sheetId="24" r:id="rId21"/>
  </sheets>
  <definedNames>
    <definedName name="_Hlk158451477" localSheetId="16">A!$A$211</definedName>
    <definedName name="OLE_LINK4" localSheetId="17">B!$A$123</definedName>
    <definedName name="OLE_LINK5" localSheetId="6">'2'!$A$202</definedName>
    <definedName name="OLE_LINK7" localSheetId="7">'3'!$A$49</definedName>
    <definedName name="OLE_LINK9" localSheetId="7">'3'!$A$47</definedName>
    <definedName name="_xlnm.Print_Area" localSheetId="14">'10'!$A$1:$G$113</definedName>
    <definedName name="_xlnm.Print_Area" localSheetId="6">'2'!$A$1:$F$273</definedName>
    <definedName name="_xlnm.Print_Area" localSheetId="7">'3'!$A$1:$A$82</definedName>
    <definedName name="_xlnm.Print_Area" localSheetId="8">'4'!$A$1:$F$165</definedName>
    <definedName name="_xlnm.Print_Area" localSheetId="9">'5'!$A$1:$E$92</definedName>
    <definedName name="_xlnm.Print_Area" localSheetId="10">'6'!$A$1:$F$120</definedName>
    <definedName name="_xlnm.Print_Area" localSheetId="11">'7'!$A$1:$F$96</definedName>
    <definedName name="_xlnm.Print_Area" localSheetId="12">'8'!$A$1:$H$114</definedName>
    <definedName name="_xlnm.Print_Area" localSheetId="13">'9'!$A$1:$F$89</definedName>
    <definedName name="_xlnm.Print_Area" localSheetId="16">A!$A$1:$F$227</definedName>
    <definedName name="_xlnm.Print_Area" localSheetId="15">App!$A$1:$F$50</definedName>
    <definedName name="_xlnm.Print_Area" localSheetId="17">B!$A$1:$C$201</definedName>
    <definedName name="_xlnm.Print_Area" localSheetId="4">BP!$A$1:$C$33</definedName>
    <definedName name="_xlnm.Print_Area" localSheetId="18">'C'!$A$1:$D$249</definedName>
    <definedName name="_xlnm.Print_Area" localSheetId="3">CEO!$A$1:$A$58</definedName>
    <definedName name="_xlnm.Print_Area" localSheetId="1">Contents!$A$1:$C$47</definedName>
    <definedName name="_xlnm.Print_Area" localSheetId="19">D!$A$1:$D$65</definedName>
    <definedName name="_xlnm.Print_Area" localSheetId="20">E!$A$1:$D$56</definedName>
    <definedName name="_xlnm.Print_Area" localSheetId="2">Mayor!$A$1:$A$38</definedName>
    <definedName name="_xlnm.Print_Area" localSheetId="0">Title!$A$1:$A$47</definedName>
  </definedNames>
  <calcPr calcId="125725"/>
</workbook>
</file>

<file path=xl/calcChain.xml><?xml version="1.0" encoding="utf-8"?>
<calcChain xmlns="http://schemas.openxmlformats.org/spreadsheetml/2006/main">
  <c r="G38" i="11"/>
  <c r="C233" i="23"/>
  <c r="C238" s="1"/>
  <c r="B233"/>
  <c r="D233" s="1"/>
  <c r="D232"/>
  <c r="C229"/>
  <c r="C237" s="1"/>
  <c r="B229"/>
  <c r="D229" s="1"/>
  <c r="D228"/>
  <c r="D227"/>
  <c r="C222"/>
  <c r="C239" s="1"/>
  <c r="B222"/>
  <c r="D222" s="1"/>
  <c r="D221"/>
  <c r="C218"/>
  <c r="B218"/>
  <c r="D218" s="1"/>
  <c r="D217"/>
  <c r="C214"/>
  <c r="B214"/>
  <c r="D214" s="1"/>
  <c r="D213"/>
  <c r="D212"/>
  <c r="D211"/>
  <c r="D210"/>
  <c r="D205"/>
  <c r="C205"/>
  <c r="C206" s="1"/>
  <c r="B205"/>
  <c r="D204"/>
  <c r="D203"/>
  <c r="C200"/>
  <c r="B200"/>
  <c r="D200" s="1"/>
  <c r="D199"/>
  <c r="B195"/>
  <c r="C194"/>
  <c r="C195" s="1"/>
  <c r="B194"/>
  <c r="D194" s="1"/>
  <c r="D193"/>
  <c r="C190"/>
  <c r="B190"/>
  <c r="D190" s="1"/>
  <c r="D189"/>
  <c r="D188"/>
  <c r="B184"/>
  <c r="C183"/>
  <c r="C184" s="1"/>
  <c r="B183"/>
  <c r="D183" s="1"/>
  <c r="D182"/>
  <c r="C179"/>
  <c r="B179"/>
  <c r="D179" s="1"/>
  <c r="D178"/>
  <c r="D177"/>
  <c r="D176"/>
  <c r="D175"/>
  <c r="D174"/>
  <c r="D173"/>
  <c r="B159"/>
  <c r="B163" s="1"/>
  <c r="C158"/>
  <c r="C159" s="1"/>
  <c r="B158"/>
  <c r="D158" s="1"/>
  <c r="D157"/>
  <c r="D152"/>
  <c r="C152"/>
  <c r="C153" s="1"/>
  <c r="B152"/>
  <c r="B153" s="1"/>
  <c r="D151"/>
  <c r="D150"/>
  <c r="D149"/>
  <c r="D148"/>
  <c r="C145"/>
  <c r="D145" s="1"/>
  <c r="B145"/>
  <c r="B162" s="1"/>
  <c r="D144"/>
  <c r="D143"/>
  <c r="C138"/>
  <c r="D138" s="1"/>
  <c r="B138"/>
  <c r="D137"/>
  <c r="D136"/>
  <c r="D135"/>
  <c r="C132"/>
  <c r="B132"/>
  <c r="B139" s="1"/>
  <c r="D131"/>
  <c r="D130"/>
  <c r="D129"/>
  <c r="D128"/>
  <c r="D127"/>
  <c r="D122"/>
  <c r="C122"/>
  <c r="B122"/>
  <c r="B123" s="1"/>
  <c r="D123" s="1"/>
  <c r="D121"/>
  <c r="D120"/>
  <c r="D119"/>
  <c r="D118"/>
  <c r="C115"/>
  <c r="C123" s="1"/>
  <c r="D114"/>
  <c r="D113"/>
  <c r="D112"/>
  <c r="B111"/>
  <c r="B115" s="1"/>
  <c r="D115" s="1"/>
  <c r="C107"/>
  <c r="C106"/>
  <c r="C164" s="1"/>
  <c r="B106"/>
  <c r="D106" s="1"/>
  <c r="D105"/>
  <c r="C102"/>
  <c r="B102"/>
  <c r="D102" s="1"/>
  <c r="D101"/>
  <c r="C98"/>
  <c r="B98"/>
  <c r="D98" s="1"/>
  <c r="D97"/>
  <c r="D96"/>
  <c r="D95"/>
  <c r="D94"/>
  <c r="D89"/>
  <c r="C89"/>
  <c r="B89"/>
  <c r="B90" s="1"/>
  <c r="D88"/>
  <c r="D87"/>
  <c r="D86"/>
  <c r="C83"/>
  <c r="C90" s="1"/>
  <c r="B83"/>
  <c r="D83" s="1"/>
  <c r="D82"/>
  <c r="D81"/>
  <c r="D80"/>
  <c r="D79"/>
  <c r="D78"/>
  <c r="D77"/>
  <c r="D76"/>
  <c r="D73"/>
  <c r="C73"/>
  <c r="B73"/>
  <c r="D72"/>
  <c r="D71"/>
  <c r="D70"/>
  <c r="D69"/>
  <c r="D68"/>
  <c r="D67"/>
  <c r="D66"/>
  <c r="D65"/>
  <c r="D64"/>
  <c r="D63"/>
  <c r="D62"/>
  <c r="D61"/>
  <c r="D60"/>
  <c r="D59"/>
  <c r="D58"/>
  <c r="E93" i="13"/>
  <c r="D94"/>
  <c r="C94"/>
  <c r="D73" i="15"/>
  <c r="D69"/>
  <c r="E72"/>
  <c r="E71"/>
  <c r="C69"/>
  <c r="E69"/>
  <c r="E68"/>
  <c r="E67"/>
  <c r="E33" i="11"/>
  <c r="C104" i="20"/>
  <c r="D104"/>
  <c r="E104"/>
  <c r="F104"/>
  <c r="B104"/>
  <c r="B99"/>
  <c r="B105"/>
  <c r="B92"/>
  <c r="B87"/>
  <c r="C99"/>
  <c r="C92"/>
  <c r="C87"/>
  <c r="C93"/>
  <c r="D99"/>
  <c r="D105" s="1"/>
  <c r="D92"/>
  <c r="D87"/>
  <c r="D93" s="1"/>
  <c r="E99"/>
  <c r="E105"/>
  <c r="E92"/>
  <c r="E87"/>
  <c r="F99"/>
  <c r="F92"/>
  <c r="F87"/>
  <c r="C57"/>
  <c r="C67" s="1"/>
  <c r="C71" s="1"/>
  <c r="C66"/>
  <c r="D57"/>
  <c r="D67" s="1"/>
  <c r="D71" s="1"/>
  <c r="D66"/>
  <c r="E57"/>
  <c r="E67" s="1"/>
  <c r="E71" s="1"/>
  <c r="E66"/>
  <c r="F57"/>
  <c r="F67" s="1"/>
  <c r="F71" s="1"/>
  <c r="F66"/>
  <c r="B57"/>
  <c r="B67" s="1"/>
  <c r="B71" s="1"/>
  <c r="B66"/>
  <c r="E11" i="11"/>
  <c r="E12"/>
  <c r="D13"/>
  <c r="D16"/>
  <c r="C13"/>
  <c r="C16"/>
  <c r="E97" i="13"/>
  <c r="E96"/>
  <c r="E92"/>
  <c r="E91"/>
  <c r="E86"/>
  <c r="E85"/>
  <c r="E82"/>
  <c r="E81"/>
  <c r="D98"/>
  <c r="E98" s="1"/>
  <c r="C98"/>
  <c r="D87"/>
  <c r="C87"/>
  <c r="C88" s="1"/>
  <c r="D83"/>
  <c r="E83" s="1"/>
  <c r="C83"/>
  <c r="D26"/>
  <c r="D27" s="1"/>
  <c r="C26"/>
  <c r="C27" s="1"/>
  <c r="E25"/>
  <c r="E24"/>
  <c r="E23"/>
  <c r="E22"/>
  <c r="E21"/>
  <c r="E20"/>
  <c r="E17"/>
  <c r="E16"/>
  <c r="E15"/>
  <c r="E14"/>
  <c r="E13"/>
  <c r="E12"/>
  <c r="D18"/>
  <c r="C18"/>
  <c r="J92"/>
  <c r="J94"/>
  <c r="J95"/>
  <c r="J96"/>
  <c r="J97"/>
  <c r="I97"/>
  <c r="I96"/>
  <c r="I95"/>
  <c r="I94"/>
  <c r="I92"/>
  <c r="B55" i="16"/>
  <c r="B54"/>
  <c r="B53"/>
  <c r="B52"/>
  <c r="B51"/>
  <c r="E17"/>
  <c r="E18"/>
  <c r="E19"/>
  <c r="E20"/>
  <c r="E14" i="11"/>
  <c r="E15"/>
  <c r="E182" i="20"/>
  <c r="F182"/>
  <c r="F195" s="1"/>
  <c r="D182"/>
  <c r="D195"/>
  <c r="C182"/>
  <c r="B182"/>
  <c r="B195" s="1"/>
  <c r="E155"/>
  <c r="F155"/>
  <c r="D155"/>
  <c r="C155"/>
  <c r="B155"/>
  <c r="E30" i="13"/>
  <c r="E33" s="1"/>
  <c r="E31"/>
  <c r="E32"/>
  <c r="D33"/>
  <c r="C33"/>
  <c r="E80" i="12"/>
  <c r="E81"/>
  <c r="E82"/>
  <c r="D83"/>
  <c r="C83"/>
  <c r="E83" s="1"/>
  <c r="E79"/>
  <c r="E39"/>
  <c r="E40"/>
  <c r="E41"/>
  <c r="D42"/>
  <c r="C42"/>
  <c r="D103" i="11"/>
  <c r="D35"/>
  <c r="E75"/>
  <c r="E74"/>
  <c r="E73"/>
  <c r="E72"/>
  <c r="E71"/>
  <c r="E70"/>
  <c r="K35" i="16"/>
  <c r="L35"/>
  <c r="M35"/>
  <c r="N35"/>
  <c r="J32" i="13"/>
  <c r="J31"/>
  <c r="J30"/>
  <c r="I32"/>
  <c r="I31"/>
  <c r="I30"/>
  <c r="E98" i="11"/>
  <c r="E99"/>
  <c r="E100"/>
  <c r="E101"/>
  <c r="E102"/>
  <c r="E97"/>
  <c r="E226" i="20"/>
  <c r="E217"/>
  <c r="E227"/>
  <c r="F226"/>
  <c r="F217"/>
  <c r="F227" s="1"/>
  <c r="D226"/>
  <c r="D217"/>
  <c r="C226"/>
  <c r="C217"/>
  <c r="B226"/>
  <c r="B217"/>
  <c r="B227" s="1"/>
  <c r="F198"/>
  <c r="E195"/>
  <c r="E198"/>
  <c r="D198"/>
  <c r="C195"/>
  <c r="C198"/>
  <c r="C202" s="1"/>
  <c r="B198"/>
  <c r="E176"/>
  <c r="F176"/>
  <c r="D176"/>
  <c r="C176"/>
  <c r="B176"/>
  <c r="C136" i="21"/>
  <c r="B136"/>
  <c r="C119"/>
  <c r="B119"/>
  <c r="C109"/>
  <c r="B109"/>
  <c r="C98"/>
  <c r="B98"/>
  <c r="C149" i="20"/>
  <c r="C141"/>
  <c r="C134"/>
  <c r="D149"/>
  <c r="D141"/>
  <c r="D134"/>
  <c r="E149"/>
  <c r="E141"/>
  <c r="E134"/>
  <c r="F149"/>
  <c r="F141"/>
  <c r="F134"/>
  <c r="F142" s="1"/>
  <c r="F156" s="1"/>
  <c r="F158" s="1"/>
  <c r="B149"/>
  <c r="B141"/>
  <c r="B134"/>
  <c r="F112"/>
  <c r="E112"/>
  <c r="D112"/>
  <c r="C112"/>
  <c r="B112"/>
  <c r="E39" i="15"/>
  <c r="E40"/>
  <c r="E38"/>
  <c r="E41"/>
  <c r="E32"/>
  <c r="E31"/>
  <c r="E33"/>
  <c r="E34"/>
  <c r="E27"/>
  <c r="E26"/>
  <c r="E25"/>
  <c r="E20"/>
  <c r="E19"/>
  <c r="E15"/>
  <c r="E14"/>
  <c r="E13"/>
  <c r="E12"/>
  <c r="E16"/>
  <c r="D41"/>
  <c r="C41"/>
  <c r="E21"/>
  <c r="E28"/>
  <c r="D21"/>
  <c r="D16"/>
  <c r="D22"/>
  <c r="D35"/>
  <c r="D33"/>
  <c r="D28"/>
  <c r="D34"/>
  <c r="C21"/>
  <c r="C16"/>
  <c r="C22"/>
  <c r="C35"/>
  <c r="C33"/>
  <c r="C28"/>
  <c r="C34"/>
  <c r="J21" i="13"/>
  <c r="J22"/>
  <c r="J23"/>
  <c r="J24"/>
  <c r="J25"/>
  <c r="J20"/>
  <c r="I22"/>
  <c r="I23"/>
  <c r="I24"/>
  <c r="I25"/>
  <c r="I21"/>
  <c r="I20"/>
  <c r="E56" i="12"/>
  <c r="E57"/>
  <c r="E58"/>
  <c r="E59"/>
  <c r="D60"/>
  <c r="C60"/>
  <c r="E44"/>
  <c r="D36"/>
  <c r="D28"/>
  <c r="D24"/>
  <c r="D29" s="1"/>
  <c r="C36"/>
  <c r="C28"/>
  <c r="C24"/>
  <c r="E35"/>
  <c r="E34"/>
  <c r="E33"/>
  <c r="E32"/>
  <c r="E27"/>
  <c r="E26"/>
  <c r="E20"/>
  <c r="E21"/>
  <c r="E22"/>
  <c r="E23"/>
  <c r="E18"/>
  <c r="E24" s="1"/>
  <c r="E36"/>
  <c r="C125" i="11"/>
  <c r="E125"/>
  <c r="E124"/>
  <c r="E123"/>
  <c r="C103"/>
  <c r="E27"/>
  <c r="E28"/>
  <c r="E29"/>
  <c r="E30"/>
  <c r="E31"/>
  <c r="E32"/>
  <c r="E34"/>
  <c r="C35"/>
  <c r="C261" i="6"/>
  <c r="C262"/>
  <c r="C263"/>
  <c r="C264"/>
  <c r="C265"/>
  <c r="C260"/>
  <c r="C272"/>
  <c r="E266"/>
  <c r="D266"/>
  <c r="F231"/>
  <c r="F228"/>
  <c r="F225"/>
  <c r="F222"/>
  <c r="F219"/>
  <c r="F216"/>
  <c r="F213"/>
  <c r="F210"/>
  <c r="F207"/>
  <c r="F204"/>
  <c r="F201"/>
  <c r="F176"/>
  <c r="F173"/>
  <c r="F147"/>
  <c r="F144"/>
  <c r="F141"/>
  <c r="F138"/>
  <c r="F135"/>
  <c r="F132"/>
  <c r="F129"/>
  <c r="F105"/>
  <c r="F77"/>
  <c r="F74"/>
  <c r="F71"/>
  <c r="F68"/>
  <c r="F65"/>
  <c r="F62"/>
  <c r="F59"/>
  <c r="F56"/>
  <c r="F53"/>
  <c r="F50"/>
  <c r="F47"/>
  <c r="F22"/>
  <c r="F19"/>
  <c r="D88" i="13"/>
  <c r="E88" s="1"/>
  <c r="D202" i="20"/>
  <c r="B142"/>
  <c r="B156" s="1"/>
  <c r="B158" s="1"/>
  <c r="E142"/>
  <c r="E156" s="1"/>
  <c r="E158" s="1"/>
  <c r="C142"/>
  <c r="C156" s="1"/>
  <c r="C158" s="1"/>
  <c r="E202"/>
  <c r="D227"/>
  <c r="F105"/>
  <c r="C105"/>
  <c r="C106" s="1"/>
  <c r="F93"/>
  <c r="F106" s="1"/>
  <c r="E93"/>
  <c r="E106" s="1"/>
  <c r="B93"/>
  <c r="B106" s="1"/>
  <c r="E22" i="15"/>
  <c r="E35"/>
  <c r="C73"/>
  <c r="E73"/>
  <c r="E35" i="11"/>
  <c r="E103"/>
  <c r="E13"/>
  <c r="E16"/>
  <c r="D142" i="20" l="1"/>
  <c r="D156" s="1"/>
  <c r="D158" s="1"/>
  <c r="C227"/>
  <c r="B202"/>
  <c r="F202"/>
  <c r="D106"/>
  <c r="C266" i="6"/>
  <c r="C268" s="1"/>
  <c r="D139" i="23"/>
  <c r="D90"/>
  <c r="D153"/>
  <c r="C163"/>
  <c r="D163" s="1"/>
  <c r="C161"/>
  <c r="D184"/>
  <c r="D195"/>
  <c r="C248"/>
  <c r="B107"/>
  <c r="D107" s="1"/>
  <c r="D111"/>
  <c r="D132"/>
  <c r="C139"/>
  <c r="B161"/>
  <c r="D161" s="1"/>
  <c r="C162"/>
  <c r="C246" s="1"/>
  <c r="C223"/>
  <c r="C234"/>
  <c r="B238"/>
  <c r="B164"/>
  <c r="D164" s="1"/>
  <c r="B206"/>
  <c r="D206" s="1"/>
  <c r="B237"/>
  <c r="D159"/>
  <c r="B223"/>
  <c r="D223" s="1"/>
  <c r="B234"/>
  <c r="B239"/>
  <c r="E27" i="13"/>
  <c r="D99"/>
  <c r="D100" s="1"/>
  <c r="E18"/>
  <c r="E87"/>
  <c r="C99"/>
  <c r="E99" s="1"/>
  <c r="E26"/>
  <c r="E94"/>
  <c r="C273" i="6"/>
  <c r="C29" i="12"/>
  <c r="C43" s="1"/>
  <c r="C45" s="1"/>
  <c r="E28"/>
  <c r="E29" s="1"/>
  <c r="E42"/>
  <c r="E60"/>
  <c r="D43"/>
  <c r="D45" s="1"/>
  <c r="E43" l="1"/>
  <c r="E45" s="1"/>
  <c r="C249" i="23"/>
  <c r="D238"/>
  <c r="B247"/>
  <c r="D247" s="1"/>
  <c r="C247"/>
  <c r="D162"/>
  <c r="B236"/>
  <c r="D236" s="1"/>
  <c r="D234"/>
  <c r="D239"/>
  <c r="B248"/>
  <c r="D248" s="1"/>
  <c r="B246"/>
  <c r="D237"/>
  <c r="C236"/>
  <c r="C100" i="13"/>
  <c r="E100" s="1"/>
  <c r="B249" i="23" l="1"/>
  <c r="D249" s="1"/>
  <c r="D246"/>
</calcChain>
</file>

<file path=xl/sharedStrings.xml><?xml version="1.0" encoding="utf-8"?>
<sst xmlns="http://schemas.openxmlformats.org/spreadsheetml/2006/main" count="2036" uniqueCount="1276">
  <si>
    <t>4.2.8</t>
  </si>
  <si>
    <t>4.2.7</t>
  </si>
  <si>
    <t>4.2.1 Rates and charges ($2.26 million increase)</t>
  </si>
  <si>
    <t>4.2.2 Statutory fees and fines ($0.25 million increase)</t>
  </si>
  <si>
    <t>4.2.3 User fees ($0.48 million increase)</t>
  </si>
  <si>
    <t>To assist interested persons to understand the budget and make a submission if they wish, Council officers undertake a community engagement process including public information sessions, focus groups and other techniques. The final step is for Council to adopt the budget after receiving and considering any submissions from interested parties. The budget is required to be adopted and a copy submitted to the Minister by 31 August each year. The key dates for the budget process are summarised below:</t>
  </si>
  <si>
    <t>At the end of each financial year Council is required to report back to the community a comparison of actual financial results against these Budgeted Standard Statements and provide an explanation of significant variances. The Standard Statements together with the Performance Statement provide a clear, concise and understandable report of Council’s activities for the year from both a financial and non-financial perspective particularly for those users who do not have a financial background.</t>
  </si>
  <si>
    <t>Works carried forward</t>
  </si>
  <si>
    <t>Total works carried forward</t>
  </si>
  <si>
    <t>New works</t>
  </si>
  <si>
    <t>Underlying result</t>
  </si>
  <si>
    <t>for the year</t>
  </si>
  <si>
    <t>Other comprehensive income</t>
  </si>
  <si>
    <t>8. Strategic resource plan and key financial indicators</t>
  </si>
  <si>
    <t>8.1 Plan development</t>
  </si>
  <si>
    <t>8.2 Financial resources</t>
  </si>
  <si>
    <t>2012/13</t>
  </si>
  <si>
    <t>Aged &amp; Disability Services</t>
  </si>
  <si>
    <t>Valuation Services</t>
  </si>
  <si>
    <t>Animal Control</t>
  </si>
  <si>
    <t>Statutory Planning</t>
  </si>
  <si>
    <t>The service delivery outcomes measured in financial terms are shown in the following table.</t>
  </si>
  <si>
    <t>Net</t>
  </si>
  <si>
    <t>Underlying</t>
  </si>
  <si>
    <t>Surplus</t>
  </si>
  <si>
    <t>(Deficit)</t>
  </si>
  <si>
    <r>
      <t>·</t>
    </r>
    <r>
      <rPr>
        <sz val="7"/>
        <rFont val="Times New Roman"/>
        <family val="1"/>
      </rPr>
      <t xml:space="preserve">           </t>
    </r>
    <r>
      <rPr>
        <sz val="10"/>
        <rFont val="Arial"/>
        <family val="2"/>
      </rPr>
      <t>New building regulations requiring all Child Care Centres to immediately upgrade to ensure
       compliance.</t>
    </r>
  </si>
  <si>
    <t>Appendix</t>
  </si>
  <si>
    <t>This information has not been included in the main body of the budget report in the interests of clarity and conciseness. Council has decided that whilst the budget report needs to focus on the important elements of the budget and provide appropriate analysis, the detail upon which the annual budget is based should be provided in the interests of open and transparent local government.</t>
  </si>
  <si>
    <t>The contents of the appendices are summarised below:</t>
  </si>
  <si>
    <t>Nature of information</t>
  </si>
  <si>
    <t>A</t>
  </si>
  <si>
    <t>Budgeted standard statements</t>
  </si>
  <si>
    <t>B</t>
  </si>
  <si>
    <t>Statutory disclosures</t>
  </si>
  <si>
    <t>C</t>
  </si>
  <si>
    <t>Capital works program</t>
  </si>
  <si>
    <t>D</t>
  </si>
  <si>
    <t>Stautory disclosures</t>
  </si>
  <si>
    <t>Appendix A</t>
  </si>
  <si>
    <t>The appendix includes the following budgeted information:</t>
  </si>
  <si>
    <t>Budgeted Standard Income Statement</t>
  </si>
  <si>
    <t>Forecast Actual</t>
  </si>
  <si>
    <t>Granted assets</t>
  </si>
  <si>
    <t>Total expenses</t>
  </si>
  <si>
    <t>Net gain on disposal of property, infrastructure, plant and equipment</t>
  </si>
  <si>
    <t>Budgeted Standard Balance Sheet</t>
  </si>
  <si>
    <t>Property, infrastructure, plant &amp; equipment</t>
  </si>
  <si>
    <t>Budgeted Standard Cash Flow Statement</t>
  </si>
  <si>
    <t>Inflows</t>
  </si>
  <si>
    <t>(Outflows)</t>
  </si>
  <si>
    <t xml:space="preserve">Cash flows from financing activities </t>
  </si>
  <si>
    <t xml:space="preserve">Net cash provided by (used in) financing activities </t>
  </si>
  <si>
    <t>The current City was created through two stages of amalgamation with the first stage between the former City of East and the former City of West in 1994. Victorian City was then adopted as the official name of the City. In the second stage, the southern part of the former City of North was subsequently added to this newly created municipality.</t>
  </si>
  <si>
    <t>Population</t>
  </si>
  <si>
    <t>Ageing population</t>
  </si>
  <si>
    <t>Births</t>
  </si>
  <si>
    <t>Cultural diversity</t>
  </si>
  <si>
    <t>The City is a highly culturally and linguistically diverse municipality. Many different cultural groups live in Victorian City and more than 100 different languages are spoken at home by residents.</t>
  </si>
  <si>
    <t>8.3  Key financial indicators</t>
  </si>
  <si>
    <t>- Asset renewal</t>
  </si>
  <si>
    <t xml:space="preserve"> 17,454 </t>
  </si>
  <si>
    <t xml:space="preserve"> 15,928 </t>
  </si>
  <si>
    <t xml:space="preserve"> 13,145 </t>
  </si>
  <si>
    <t xml:space="preserve"> 13,560 </t>
  </si>
  <si>
    <t>$6,850</t>
  </si>
  <si>
    <t xml:space="preserve"> 9,176 </t>
  </si>
  <si>
    <t xml:space="preserve">  5,767 </t>
  </si>
  <si>
    <t xml:space="preserve">3,296 </t>
  </si>
  <si>
    <t xml:space="preserve">2,791 </t>
  </si>
  <si>
    <t>- Asset expansion/upgrade</t>
  </si>
  <si>
    <t>$3,542</t>
  </si>
  <si>
    <t>4,087</t>
  </si>
  <si>
    <t>1,547</t>
  </si>
  <si>
    <t>2,089</t>
  </si>
  <si>
    <t>998</t>
  </si>
  <si>
    <t>Cash op act/Net capital outlays</t>
  </si>
  <si>
    <t>Asset renewal/Total depreciation</t>
  </si>
  <si>
    <t>6</t>
  </si>
  <si>
    <r>
      <t>3 Indebtedness/Rate revenue</t>
    </r>
    <r>
      <rPr>
        <b/>
        <i/>
        <sz val="10"/>
        <rFont val="Arial"/>
        <family val="2"/>
      </rPr>
      <t xml:space="preserve"> </t>
    </r>
    <r>
      <rPr>
        <sz val="10"/>
        <rFont val="Arial"/>
        <family val="2"/>
      </rPr>
      <t xml:space="preserve">- Trend indicates Council's reducing reliance on debt against its annual rate revenue through redemption of long term debt. </t>
    </r>
  </si>
  <si>
    <t>8.4  Non-financial resources</t>
  </si>
  <si>
    <t>9.2 Current year rate increase</t>
  </si>
  <si>
    <t>9.3  Rating structure</t>
  </si>
  <si>
    <t>9.4  General revaluation of properties</t>
  </si>
  <si>
    <t>10.1 Borrowings</t>
  </si>
  <si>
    <t>10.2  Infrastructure</t>
  </si>
  <si>
    <t>The graph below sets out the required and actual asset renewal over the life of the current SRP and the renewal backlog.</t>
  </si>
  <si>
    <t>Total Capital Program</t>
  </si>
  <si>
    <t>Grants and Contrib's</t>
  </si>
  <si>
    <t>4.3.1</t>
  </si>
  <si>
    <t>4.3.2</t>
  </si>
  <si>
    <t>4.3.3</t>
  </si>
  <si>
    <t>4.3.4</t>
  </si>
  <si>
    <t>4.3.5</t>
  </si>
  <si>
    <t>4.3.6</t>
  </si>
  <si>
    <t>4.3.2 Materials and services ($0.83 million decrease)</t>
  </si>
  <si>
    <t>4.3.3 Bad and doubtful debts ($0.03 million increase)</t>
  </si>
  <si>
    <t>4.3.4 Depreciation and amortisation ($0.47 million increase)</t>
  </si>
  <si>
    <t>4.3.5 Finance costs ($0.07 million decrease)</t>
  </si>
  <si>
    <t>4.3.6 Other expenses ($0.11 million decrease)</t>
  </si>
  <si>
    <t>1.  Borrowings</t>
  </si>
  <si>
    <t>2.  Rates and charges</t>
  </si>
  <si>
    <t>2.7  The estimated total value of land in respect of which each type of rate is to be levied
       compared with the previous year</t>
  </si>
  <si>
    <t>2.9  The estimated amounts to be raised for each type of charge to be levied compared to the
       previous year</t>
  </si>
  <si>
    <t>3.  Differential rates</t>
  </si>
  <si>
    <r>
      <t>·</t>
    </r>
    <r>
      <rPr>
        <sz val="7"/>
        <rFont val="Times New Roman"/>
        <family val="1"/>
      </rPr>
      <t xml:space="preserve">           </t>
    </r>
    <r>
      <rPr>
        <sz val="10"/>
        <rFont val="Arial"/>
        <family val="2"/>
      </rPr>
      <t>Long term capital planning process which integrates with the Council Plan, Strategic Resource Plan
       and Annual Budget processes</t>
    </r>
  </si>
  <si>
    <r>
      <t>·</t>
    </r>
    <r>
      <rPr>
        <sz val="7"/>
        <rFont val="Times New Roman"/>
        <family val="1"/>
      </rPr>
      <t xml:space="preserve">           </t>
    </r>
    <r>
      <rPr>
        <sz val="10"/>
        <rFont val="Arial"/>
        <family val="2"/>
      </rPr>
      <t>Identification of capital projects through the preparation of asset management plans</t>
    </r>
  </si>
  <si>
    <t>This service is responsible for the management and use of sporting grounds and pavilions and community centres with meeting, function and activity space.  The service provides advice to Council on local leisure needs and assists community groups with funding applications, event management and promotion and issues relating to license agreements with Council.</t>
  </si>
  <si>
    <t>This service provides the community with a flexible recreational and cultural space at Victorian Homestead.  The service includes exhibition spaces which host a year round exhibition program that includes both historic and contemporary art and craft.</t>
  </si>
  <si>
    <t>This service assists the organisation to facilitate an environment that is conducive to a sustainable and growing local business sector and provides opportunities for local residents to improve their skill levels and access to employment.</t>
  </si>
  <si>
    <t>5. Analysis of budgeted cash position</t>
  </si>
  <si>
    <t>5.1  Budgeted cash flow statement</t>
  </si>
  <si>
    <t xml:space="preserve">Cash and cash equivalents at the beg of the year </t>
  </si>
  <si>
    <t>6.1.1</t>
  </si>
  <si>
    <t>Proceeds on sale of assets</t>
  </si>
  <si>
    <t>6.1.2</t>
  </si>
  <si>
    <t>Internal</t>
  </si>
  <si>
    <t>Reserve cash and investments</t>
  </si>
  <si>
    <t>6.1.3</t>
  </si>
  <si>
    <t>6.1.4</t>
  </si>
  <si>
    <t>Operations</t>
  </si>
  <si>
    <t>6.1.5</t>
  </si>
  <si>
    <t>Total funding sources</t>
  </si>
  <si>
    <t>6.2.1</t>
  </si>
  <si>
    <t>Roads</t>
  </si>
  <si>
    <t>6.2.2</t>
  </si>
  <si>
    <t>Drains</t>
  </si>
  <si>
    <t>6.2.3</t>
  </si>
  <si>
    <t>Open space</t>
  </si>
  <si>
    <t>6.2.4</t>
  </si>
  <si>
    <t>Buildings</t>
  </si>
  <si>
    <t>6.2.5</t>
  </si>
  <si>
    <t>Plant, equipment and other</t>
  </si>
  <si>
    <t>Feasibility studies</t>
  </si>
  <si>
    <t>Total new works</t>
  </si>
  <si>
    <t>Total capital works</t>
  </si>
  <si>
    <t>New assets</t>
  </si>
  <si>
    <t>Asset renewal</t>
  </si>
  <si>
    <t>To achieve our objective of Urban Development &amp; Environment, we will continue to plan, deliver and improve high quality, cost effective, accessible and responsive services. The activities and initiatives for each service category and key strategic activities is described below.</t>
  </si>
  <si>
    <t xml:space="preserve">Open Space Planning </t>
  </si>
  <si>
    <t>This service prepares policies and strategies relating to open space and urban design issues and prepares and implements an annual capital works program. The service also provides landscape and urban design advice and is actively involved in setting service standards for parks maintenance activities.</t>
  </si>
  <si>
    <t>5.1.2 Investing activities ($5.97 million decrease)</t>
  </si>
  <si>
    <t>5.1.4 Cash and cash equivalents at end of the year ($11.27 million decrease)</t>
  </si>
  <si>
    <t>5.2  Restricted and unrestricted cash and investments</t>
  </si>
  <si>
    <t>5.2.1</t>
  </si>
  <si>
    <t>5.2.2</t>
  </si>
  <si>
    <t>5.2.3</t>
  </si>
  <si>
    <t>Unrestricted cash and investments</t>
  </si>
  <si>
    <t>5.2.1 Statutory reserves ($0.89 million)</t>
  </si>
  <si>
    <r>
      <t>·</t>
    </r>
    <r>
      <rPr>
        <sz val="7"/>
        <rFont val="Times New Roman"/>
        <family val="1"/>
      </rPr>
      <t xml:space="preserve">           </t>
    </r>
    <r>
      <rPr>
        <sz val="10"/>
        <rFont val="Arial"/>
        <family val="2"/>
      </rPr>
      <t>Provide reasonable stability in the level of rate burden</t>
    </r>
  </si>
  <si>
    <r>
      <t>·</t>
    </r>
    <r>
      <rPr>
        <sz val="7"/>
        <rFont val="Times New Roman"/>
        <family val="1"/>
      </rPr>
      <t xml:space="preserve">           </t>
    </r>
    <r>
      <rPr>
        <sz val="10"/>
        <rFont val="Arial"/>
        <family val="2"/>
      </rPr>
      <t>Consider the financial effects of Council decisions on future generations</t>
    </r>
  </si>
  <si>
    <t>Backlog</t>
  </si>
  <si>
    <t>Renewal required</t>
  </si>
  <si>
    <t>Renewal program</t>
  </si>
  <si>
    <t>(Depreciation)</t>
  </si>
  <si>
    <t>6. Analysis of capital budget</t>
  </si>
  <si>
    <t>funding</t>
  </si>
  <si>
    <t>capex</t>
  </si>
  <si>
    <t>Current assets</t>
  </si>
  <si>
    <t>7.1.1</t>
  </si>
  <si>
    <t>Cash and cash equivalents</t>
  </si>
  <si>
    <t>Trade and other receivables</t>
  </si>
  <si>
    <t>Financial assets</t>
  </si>
  <si>
    <t>Total current assets</t>
  </si>
  <si>
    <t>Non-current assets</t>
  </si>
  <si>
    <t>Property, infrastructure, plant and equipment</t>
  </si>
  <si>
    <t>Total non-current assets</t>
  </si>
  <si>
    <t>Total assets</t>
  </si>
  <si>
    <t>Current liabilities</t>
  </si>
  <si>
    <t>7.1.2</t>
  </si>
  <si>
    <t>Trade and other payables</t>
  </si>
  <si>
    <t>Interest-bearing loans and borrowings</t>
  </si>
  <si>
    <t>Provisions</t>
  </si>
  <si>
    <t>Total current liabilities</t>
  </si>
  <si>
    <t>Non-current liabilities</t>
  </si>
  <si>
    <t>7.1.4</t>
  </si>
  <si>
    <t>Total non-current liabilities</t>
  </si>
  <si>
    <t>Total liabilities</t>
  </si>
  <si>
    <t>Net assets</t>
  </si>
  <si>
    <t>Equity</t>
  </si>
  <si>
    <t>Accumulated surplus</t>
  </si>
  <si>
    <t>Asset revaluation reserve</t>
  </si>
  <si>
    <t>Other reserves</t>
  </si>
  <si>
    <t>Total equity</t>
  </si>
  <si>
    <r>
      <t>Urban Development</t>
    </r>
    <r>
      <rPr>
        <vertAlign val="superscript"/>
        <sz val="10"/>
        <rFont val="Arial"/>
        <family val="2"/>
      </rPr>
      <t>15),16)</t>
    </r>
    <r>
      <rPr>
        <sz val="10"/>
        <rFont val="Arial"/>
        <family val="2"/>
      </rPr>
      <t xml:space="preserve"> </t>
    </r>
  </si>
  <si>
    <r>
      <t>Parks and Gardens</t>
    </r>
    <r>
      <rPr>
        <vertAlign val="superscript"/>
        <sz val="10"/>
        <rFont val="Arial"/>
        <family val="2"/>
      </rPr>
      <t>17)</t>
    </r>
    <r>
      <rPr>
        <sz val="10"/>
        <rFont val="Arial"/>
        <family val="2"/>
      </rPr>
      <t xml:space="preserve"> </t>
    </r>
  </si>
  <si>
    <r>
      <t>Environmental Services</t>
    </r>
    <r>
      <rPr>
        <vertAlign val="superscript"/>
        <sz val="10"/>
        <rFont val="Arial"/>
        <family val="2"/>
      </rPr>
      <t>18)</t>
    </r>
    <r>
      <rPr>
        <sz val="10"/>
        <rFont val="Arial"/>
        <family val="2"/>
      </rPr>
      <t xml:space="preserve"> </t>
    </r>
  </si>
  <si>
    <r>
      <t>Roads &amp; Resource Recovery</t>
    </r>
    <r>
      <rPr>
        <vertAlign val="superscript"/>
        <sz val="10"/>
        <rFont val="Arial"/>
        <family val="2"/>
      </rPr>
      <t>19)</t>
    </r>
    <r>
      <rPr>
        <sz val="10"/>
        <rFont val="Arial"/>
        <family val="2"/>
      </rPr>
      <t xml:space="preserve"> </t>
    </r>
  </si>
  <si>
    <r>
      <t>Environmental Planning</t>
    </r>
    <r>
      <rPr>
        <vertAlign val="superscript"/>
        <sz val="10"/>
        <rFont val="Arial"/>
        <family val="2"/>
      </rPr>
      <t>20)</t>
    </r>
    <r>
      <rPr>
        <sz val="10"/>
        <rFont val="Arial"/>
        <family val="2"/>
      </rPr>
      <t xml:space="preserve"> </t>
    </r>
  </si>
  <si>
    <r>
      <t>Amenity</t>
    </r>
    <r>
      <rPr>
        <vertAlign val="superscript"/>
        <sz val="10"/>
        <rFont val="Arial"/>
        <family val="2"/>
      </rPr>
      <t>21)</t>
    </r>
    <r>
      <rPr>
        <sz val="10"/>
        <rFont val="Arial"/>
        <family val="2"/>
      </rPr>
      <t xml:space="preserve"> </t>
    </r>
  </si>
  <si>
    <r>
      <t>Building Services</t>
    </r>
    <r>
      <rPr>
        <vertAlign val="superscript"/>
        <sz val="10"/>
        <rFont val="Arial"/>
        <family val="2"/>
      </rPr>
      <t>22)</t>
    </r>
    <r>
      <rPr>
        <sz val="10"/>
        <rFont val="Arial"/>
        <family val="2"/>
      </rPr>
      <t xml:space="preserve"> </t>
    </r>
  </si>
  <si>
    <r>
      <t>·</t>
    </r>
    <r>
      <rPr>
        <sz val="7"/>
        <rFont val="Times New Roman"/>
        <family val="1"/>
      </rPr>
      <t xml:space="preserve">           </t>
    </r>
    <r>
      <rPr>
        <sz val="10"/>
        <rFont val="Arial"/>
        <family val="2"/>
      </rPr>
      <t>Prioritisation of capital projects within classes on the basis of evaluation criteria</t>
    </r>
  </si>
  <si>
    <r>
      <t>·</t>
    </r>
    <r>
      <rPr>
        <sz val="7"/>
        <rFont val="Times New Roman"/>
        <family val="1"/>
      </rPr>
      <t xml:space="preserve">           </t>
    </r>
    <r>
      <rPr>
        <sz val="10"/>
        <rFont val="Arial"/>
        <family val="2"/>
      </rPr>
      <t>Methodology for allocating annual funding to classes of capital projects</t>
    </r>
  </si>
  <si>
    <r>
      <t>·</t>
    </r>
    <r>
      <rPr>
        <sz val="7"/>
        <rFont val="Times New Roman"/>
        <family val="1"/>
      </rPr>
      <t xml:space="preserve">           </t>
    </r>
    <r>
      <rPr>
        <sz val="10"/>
        <rFont val="Arial"/>
        <family val="2"/>
      </rPr>
      <t>Reduction in the amount of cash and investment reserves to fund future capital expenditure
       programs</t>
    </r>
  </si>
  <si>
    <r>
      <t>·</t>
    </r>
    <r>
      <rPr>
        <sz val="7"/>
        <rFont val="Times New Roman"/>
        <family val="1"/>
      </rPr>
      <t xml:space="preserve">           </t>
    </r>
    <r>
      <rPr>
        <sz val="10"/>
        <rFont val="Arial"/>
        <family val="2"/>
      </rPr>
      <t>Environmental issues at the Victoria Park Lake resulting in the bringing forward of future planned
       expenditure</t>
    </r>
  </si>
  <si>
    <t>3.3  Internal influences</t>
  </si>
  <si>
    <t>3.2  External influences</t>
  </si>
  <si>
    <t>3.1  Snapshot of Victorian City Council</t>
  </si>
  <si>
    <t>3.4  Budget principles</t>
  </si>
  <si>
    <t>1.3  Strategic objectives</t>
  </si>
  <si>
    <t>1.2  Our purpose</t>
  </si>
  <si>
    <t>2.1  Strategic Objective 1:  Advocacy and leadership</t>
  </si>
  <si>
    <t>2.2  Strategic Objective 2:  Community and economic development</t>
  </si>
  <si>
    <t>2.3  Strategic Objective 3: Community participation</t>
  </si>
  <si>
    <t>2.4  Strategic Objective 4:   Resource management</t>
  </si>
  <si>
    <t>2.5  Strategic Objective 5:  Quality service</t>
  </si>
  <si>
    <t>2.6  Strategic Objective 6:  Urban development and environment</t>
  </si>
  <si>
    <t>2.7  Performance statement</t>
  </si>
  <si>
    <t>2.8  Reconciliation with budgeted operating result</t>
  </si>
  <si>
    <t>Ref</t>
  </si>
  <si>
    <t>Rates and charges</t>
  </si>
  <si>
    <t>Statutory fees and fines</t>
  </si>
  <si>
    <t>User fees</t>
  </si>
  <si>
    <t>Grants - Capital</t>
  </si>
  <si>
    <t>Net gain on sale of assets</t>
  </si>
  <si>
    <t xml:space="preserve"> </t>
  </si>
  <si>
    <t>Source: Appendix A</t>
  </si>
  <si>
    <t xml:space="preserve">Statutory fees relate mainly to fees and fines levied in accordance with legislation and include animal registrations, Health Act registrations and parking fines. Increases in statutory fees are made in accordance with legislative requirements. </t>
  </si>
  <si>
    <t>Asset expansion/upgrade</t>
  </si>
  <si>
    <t>2011/12</t>
  </si>
  <si>
    <r>
      <t>17)</t>
    </r>
    <r>
      <rPr>
        <sz val="7"/>
        <rFont val="Times New Roman"/>
        <family val="1"/>
      </rPr>
      <t xml:space="preserve">         </t>
    </r>
    <r>
      <rPr>
        <sz val="10"/>
        <rFont val="Arial"/>
        <family val="2"/>
      </rPr>
      <t>Arboriculture maintenance in Council equates to in excess of 80% of customer enquiries related to Council parks.  As a result, an additional two employees will be recruited to continue with the delivery of this service.  The contract allocation for Arboriculture Maintenance has also been increased to allow for additional line clearance within the municipality, in fill planting, stump removal and other tree maintenance costs. ($0.15 million net cost)</t>
    </r>
  </si>
  <si>
    <r>
      <t>19)</t>
    </r>
    <r>
      <rPr>
        <sz val="7"/>
        <rFont val="Times New Roman"/>
        <family val="1"/>
      </rPr>
      <t xml:space="preserve">         </t>
    </r>
    <r>
      <rPr>
        <sz val="10"/>
        <rFont val="Arial"/>
        <family val="2"/>
      </rPr>
      <t>As a result of delivering a Council provided street cleansing service, the increased labor allocation in the Roads &amp; Recovery program includes an allowance for new full time Drainage Inspector (0.04 million net cost)</t>
    </r>
  </si>
  <si>
    <r>
      <t>21)</t>
    </r>
    <r>
      <rPr>
        <sz val="7"/>
        <rFont val="Times New Roman"/>
        <family val="1"/>
      </rPr>
      <t xml:space="preserve">         </t>
    </r>
    <r>
      <rPr>
        <sz val="10"/>
        <rFont val="Arial"/>
        <family val="2"/>
      </rPr>
      <t>The number of Local Laws enquiries has increased, as has the number of abandoned vehicles, the number of permits and corresponding fines. The sharing of an administration officer with the School Crossing Unit has slightly reduced the expenditure in this area, which combined with the extra predicted income, enables one extra Local Law officer to be employed with no net budget implications. (Nil net cost)</t>
    </r>
  </si>
  <si>
    <r>
      <t>·</t>
    </r>
    <r>
      <rPr>
        <sz val="10"/>
        <rFont val="Times New Roman"/>
        <family val="1"/>
      </rPr>
      <t xml:space="preserve">           </t>
    </r>
    <r>
      <rPr>
        <sz val="10"/>
        <rFont val="Arial"/>
        <family val="2"/>
      </rPr>
      <t>Borrowings</t>
    </r>
  </si>
  <si>
    <r>
      <t>·</t>
    </r>
    <r>
      <rPr>
        <sz val="10"/>
        <rFont val="Times New Roman"/>
        <family val="1"/>
      </rPr>
      <t xml:space="preserve">           </t>
    </r>
    <r>
      <rPr>
        <sz val="10"/>
        <rFont val="Arial"/>
        <family val="2"/>
      </rPr>
      <t>Rates and charges</t>
    </r>
  </si>
  <si>
    <r>
      <t>·</t>
    </r>
    <r>
      <rPr>
        <sz val="10"/>
        <rFont val="Times New Roman"/>
        <family val="1"/>
      </rPr>
      <t xml:space="preserve">           </t>
    </r>
    <r>
      <rPr>
        <sz val="10"/>
        <rFont val="Arial"/>
        <family val="2"/>
      </rPr>
      <t>Budgeted Standard Income Statement</t>
    </r>
  </si>
  <si>
    <r>
      <t>·</t>
    </r>
    <r>
      <rPr>
        <sz val="10"/>
        <rFont val="Times New Roman"/>
        <family val="1"/>
      </rPr>
      <t xml:space="preserve">           </t>
    </r>
    <r>
      <rPr>
        <sz val="10"/>
        <rFont val="Arial"/>
        <family val="2"/>
      </rPr>
      <t>Budgeted Standard Balance Sheet</t>
    </r>
  </si>
  <si>
    <r>
      <t>·</t>
    </r>
    <r>
      <rPr>
        <sz val="10"/>
        <rFont val="Times New Roman"/>
        <family val="1"/>
      </rPr>
      <t xml:space="preserve">           </t>
    </r>
    <r>
      <rPr>
        <sz val="10"/>
        <rFont val="Arial"/>
        <family val="2"/>
      </rPr>
      <t>Budgeted Standard Cash Flow Statement</t>
    </r>
  </si>
  <si>
    <r>
      <t>·</t>
    </r>
    <r>
      <rPr>
        <sz val="10"/>
        <rFont val="Times New Roman"/>
        <family val="1"/>
      </rPr>
      <t xml:space="preserve">           </t>
    </r>
    <r>
      <rPr>
        <sz val="10"/>
        <rFont val="Arial"/>
        <family val="2"/>
      </rPr>
      <t>Budgeted Standard Capital Works Statement</t>
    </r>
  </si>
  <si>
    <t>To achieve our objective of Community Participation, we will continue to plan, deliver and improve high quality, cost effective, accessible and responsive services. The activities and initiatives for each service category and key strategic activities is described below.</t>
  </si>
  <si>
    <t>This service processes all planning applications, provides advice and makes decisions about development proposals which require a planning permit, as well as representing Council at the Victorian Civil and Administrative Tribunal where necessary. It monitors the Council’s Planning Scheme as well as the preparing major policy documents shaping the future of the City.  It also prepares and processes amendments to the Council Planning Scheme and carries out research on demographic, urban development, economic and social issues affecting Council.</t>
  </si>
  <si>
    <t>In addition to the financial resources to be consumed over the planning period, Council will also consume non-financial resources, in particular human resources.  The following table summaries the non-financial resources for the next four years.</t>
  </si>
  <si>
    <t>35,367</t>
  </si>
  <si>
    <t>34,091</t>
  </si>
  <si>
    <t>36,655</t>
  </si>
  <si>
    <t>37,711</t>
  </si>
  <si>
    <t>38,892</t>
  </si>
  <si>
    <t>Employee numbers </t>
  </si>
  <si>
    <t>831</t>
  </si>
  <si>
    <t>809</t>
  </si>
  <si>
    <t>855</t>
  </si>
  <si>
    <t>879</t>
  </si>
  <si>
    <t>904</t>
  </si>
  <si>
    <t>Cash flows from operations</t>
  </si>
  <si>
    <t>2. Operating result</t>
  </si>
  <si>
    <t>3.  Services</t>
  </si>
  <si>
    <t>4.  Cash and investments</t>
  </si>
  <si>
    <t>5.  Capital works</t>
  </si>
  <si>
    <t>6.  Financial position</t>
  </si>
  <si>
    <t>7.  Financial sustainability</t>
  </si>
  <si>
    <t>8.  Strategic objectives</t>
  </si>
  <si>
    <t>Chris Cross</t>
  </si>
  <si>
    <t>Chief Executive Officer</t>
  </si>
  <si>
    <t>data for chart:</t>
  </si>
  <si>
    <t>rate increase</t>
  </si>
  <si>
    <t>operating result</t>
  </si>
  <si>
    <t>net service cost</t>
  </si>
  <si>
    <t>cash &amp; investments</t>
  </si>
  <si>
    <t>capital works</t>
  </si>
  <si>
    <t>working capital</t>
  </si>
  <si>
    <t>underlying result</t>
  </si>
  <si>
    <t>Advocacy &amp; leadership</t>
  </si>
  <si>
    <t>Community &amp;  eco dev</t>
  </si>
  <si>
    <t>Community participation</t>
  </si>
  <si>
    <t>Resource manag</t>
  </si>
  <si>
    <t>Urban dev &amp; environ</t>
  </si>
  <si>
    <t>This section sets out the key budget influences arising from the internal and external environment within which the Council operates.</t>
  </si>
  <si>
    <t>Cents/$ CIV</t>
  </si>
  <si>
    <t>$/ property</t>
  </si>
  <si>
    <t>The graph below sets out the required and actual asset renewal over the life of the current Strategic Resource Plan and the renewal backlog.</t>
  </si>
  <si>
    <t>Asset backlog</t>
  </si>
  <si>
    <t>Data updated automatically from section 10.</t>
  </si>
  <si>
    <t>This section describes how the Annual Budget links to the achievement of the Council Plan within an overall planning framework. This framework guides the Council in identifying community needs and aspirations over the long term (Vision 2030), medium term (Council Plan) and short term (Annual Budget) and then holding itself accountable (Audited Statements).</t>
  </si>
  <si>
    <t>In June 1994, the preliminary estimated resident population of the City was 108,861 people. In the 10 years from 1995 to 2005, the population dropped by about 4,000. It has however been fairly stable since 2005 at around 104,000. (Source: Australian Bureau of Statistics, Estimated Resident Population).</t>
  </si>
  <si>
    <t>Just over one third of residents were born overseas. Of the total population, 61% were born in Australia. Of those residents born overseas, 88% were born in non-English-speaking countries and 12 % were born in English-speaking countries. The main countries of birth of residents, apart from Australia, represent the traditional migrant groups from Europe, including Italy, Greece and the United Kingdom. (Source: Australian Bureau of Statistics, Census of Population and Housing).</t>
  </si>
  <si>
    <r>
      <t>2 Rate revenue/Underlying revenue</t>
    </r>
    <r>
      <rPr>
        <sz val="10"/>
        <rFont val="Arial"/>
        <family val="2"/>
      </rPr>
      <t xml:space="preserve"> - Reflects extent of reliance on rate revenues to fund all Council's on-going services. Trend indicates Council will become more reliant on rate revenue compared to all other revenue sources.</t>
    </r>
  </si>
  <si>
    <t>8.   Strategic resource plan and key financial indicators</t>
  </si>
  <si>
    <t>10. Other strategies</t>
  </si>
  <si>
    <t>A   Budgeted standard statements</t>
  </si>
  <si>
    <t>B   Statutory disclosures</t>
  </si>
  <si>
    <t>D   Key strategic activities</t>
  </si>
  <si>
    <t xml:space="preserve">Housing </t>
  </si>
  <si>
    <t>Education and occupation</t>
  </si>
  <si>
    <t>The occupations of residents have also changed. The proportion of professionals, associate professionals and intermediate clerical, sales and service workers has increased, while a fall has occurred in the proportion of tradespeople and related workers, advanced clerical, sales and service workers and labourers and related workers.</t>
  </si>
  <si>
    <t>Budget implications</t>
  </si>
  <si>
    <t>As a result of the City’s demographic profile there are a number of budget implications in the short and long term as follows:</t>
  </si>
  <si>
    <t>Victorian</t>
  </si>
  <si>
    <t>Average</t>
  </si>
  <si>
    <t>Year</t>
  </si>
  <si>
    <t>City</t>
  </si>
  <si>
    <t>Large</t>
  </si>
  <si>
    <t>Council</t>
  </si>
  <si>
    <t>Average increase</t>
  </si>
  <si>
    <t>Rate</t>
  </si>
  <si>
    <t>Total Rates</t>
  </si>
  <si>
    <t>Increase</t>
  </si>
  <si>
    <t>Raised</t>
  </si>
  <si>
    <t>%</t>
  </si>
  <si>
    <t>Striking a proper balance between these elements provides equity in the distribution of the rate burden across residents.</t>
  </si>
  <si>
    <t>Rate type</t>
  </si>
  <si>
    <t>How applied</t>
  </si>
  <si>
    <t xml:space="preserve">Residential rates </t>
  </si>
  <si>
    <t xml:space="preserve">Recreational rates </t>
  </si>
  <si>
    <t>Municipal charge</t>
  </si>
  <si>
    <t>Kerbside collection charge</t>
  </si>
  <si>
    <t xml:space="preserve">Recycling charge </t>
  </si>
  <si>
    <t>Suburb</t>
  </si>
  <si>
    <t>Valuation Change (Decrease)</t>
  </si>
  <si>
    <t>Rating Change (Decrease)</t>
  </si>
  <si>
    <t>Alphonse</t>
  </si>
  <si>
    <t>Bundorn</t>
  </si>
  <si>
    <t>Fairley</t>
  </si>
  <si>
    <t>Kingsville</t>
  </si>
  <si>
    <t>Northville</t>
  </si>
  <si>
    <t>Victory</t>
  </si>
  <si>
    <t>Restville</t>
  </si>
  <si>
    <t>Thornley</t>
  </si>
  <si>
    <t>Average residential</t>
  </si>
  <si>
    <t>Average business</t>
  </si>
  <si>
    <t>Maintain an understanding of issues of local importance and will provide leadership in tackling them. Where appropriate, we will advocate on behalf of our community and ensure that our community is represented in debates which affect us.</t>
  </si>
  <si>
    <t>Work to improve the quality of life for the local community. We will ensure that social and cultural services are tailored to meet specific local needs and will work to stimulate the city’s economic activity.</t>
  </si>
  <si>
    <t>Communicate clearly with the community and consult in a meaningful and appropriate way. We will increasingly encourage residents and other stakeholders to participate in Council decision making.</t>
  </si>
  <si>
    <t>Take seriously its responsibility as the custodian of community resources. We commit to achieving maximum benefit for the community from all our resources while taking care of our natural environment</t>
  </si>
  <si>
    <t>5.  Quality service</t>
  </si>
  <si>
    <t>Capital grants and contributions include all monies received from State, Federal and community sources for the purposes of funding the capital works program. Significant grants and contributions are budgeted to be received for the State Bowls Centre and Training Velodrome ($4.00 million), Roads to Recovery projects ($0.81 million), Victoria Park Lake ($0.43 million) and Compressed Natural Gas Conversion ($0.34 million).</t>
  </si>
  <si>
    <t>The analysis is based on three main categories of cash flows:</t>
  </si>
  <si>
    <t>PLANT, EQUIPMENT AND OTHER</t>
  </si>
  <si>
    <t xml:space="preserve">Information technology: PCs and servers </t>
  </si>
  <si>
    <t>7. Analysis of budgeted financial position</t>
  </si>
  <si>
    <t>7.1  Budgeted balance sheet</t>
  </si>
  <si>
    <t>Our vision “one community – proudly diverse”</t>
  </si>
  <si>
    <t>Victorian City Council seeks to create an environmentally sustainable and liveable city, where people can shop, work and socialise locally: a city where a car and high income are not necessary for a rich and rewarding quality of life; and a city that will continue to provide a range of opportunities and choices for a diverse and prosperous community.</t>
  </si>
  <si>
    <t>Our mission</t>
  </si>
  <si>
    <t>Victorian City Council will engage in partnership with the Victorian community to lead and develop:</t>
  </si>
  <si>
    <r>
      <t>·</t>
    </r>
    <r>
      <rPr>
        <sz val="7"/>
        <rFont val="Times New Roman"/>
        <family val="1"/>
      </rPr>
      <t xml:space="preserve">           </t>
    </r>
    <r>
      <rPr>
        <sz val="10"/>
        <rFont val="Arial"/>
        <family val="2"/>
      </rPr>
      <t>a city with sustainable growth</t>
    </r>
  </si>
  <si>
    <r>
      <t>·</t>
    </r>
    <r>
      <rPr>
        <sz val="7"/>
        <rFont val="Times New Roman"/>
        <family val="1"/>
      </rPr>
      <t xml:space="preserve">           </t>
    </r>
    <r>
      <rPr>
        <sz val="10"/>
        <rFont val="Arial"/>
        <family val="2"/>
      </rPr>
      <t>a city that cares for and respects all of its citizens</t>
    </r>
  </si>
  <si>
    <r>
      <t>·</t>
    </r>
    <r>
      <rPr>
        <sz val="7"/>
        <rFont val="Times New Roman"/>
        <family val="1"/>
      </rPr>
      <t xml:space="preserve">           </t>
    </r>
    <r>
      <rPr>
        <sz val="10"/>
        <rFont val="Arial"/>
        <family val="2"/>
      </rPr>
      <t>a city that welcomes people from across the globe</t>
    </r>
  </si>
  <si>
    <r>
      <t>·</t>
    </r>
    <r>
      <rPr>
        <sz val="7"/>
        <rFont val="Times New Roman"/>
        <family val="1"/>
      </rPr>
      <t xml:space="preserve">           </t>
    </r>
    <r>
      <rPr>
        <sz val="10"/>
        <rFont val="Arial"/>
        <family val="2"/>
      </rPr>
      <t>a city that celebrates its social, cultural and ethnic heritage</t>
    </r>
  </si>
  <si>
    <t>As an innovative and accountable organisation, Victorian City Council will promote vibrant democracy and provide high-quality services.</t>
  </si>
  <si>
    <t>Our values</t>
  </si>
  <si>
    <r>
      <t>·</t>
    </r>
    <r>
      <rPr>
        <sz val="7"/>
        <rFont val="Times New Roman"/>
        <family val="1"/>
      </rPr>
      <t xml:space="preserve">           </t>
    </r>
    <r>
      <rPr>
        <b/>
        <sz val="10"/>
        <rFont val="Arial"/>
        <family val="2"/>
      </rPr>
      <t>Service</t>
    </r>
    <r>
      <rPr>
        <sz val="10"/>
        <rFont val="Arial"/>
        <family val="2"/>
      </rPr>
      <t xml:space="preserve"> - Our citizens, community and service users are the focus of all our actions</t>
    </r>
  </si>
  <si>
    <r>
      <t>·</t>
    </r>
    <r>
      <rPr>
        <sz val="7"/>
        <rFont val="Times New Roman"/>
        <family val="1"/>
      </rPr>
      <t xml:space="preserve">           </t>
    </r>
    <r>
      <rPr>
        <b/>
        <sz val="10"/>
        <rFont val="Arial"/>
        <family val="2"/>
      </rPr>
      <t>Accountability</t>
    </r>
    <r>
      <rPr>
        <sz val="10"/>
        <rFont val="Arial"/>
        <family val="2"/>
      </rPr>
      <t xml:space="preserve"> - We are responsible for our actions, which are open to review</t>
    </r>
  </si>
  <si>
    <r>
      <t>·</t>
    </r>
    <r>
      <rPr>
        <sz val="7"/>
        <rFont val="Times New Roman"/>
        <family val="1"/>
      </rPr>
      <t xml:space="preserve">           </t>
    </r>
    <r>
      <rPr>
        <b/>
        <sz val="10"/>
        <rFont val="Arial"/>
        <family val="2"/>
      </rPr>
      <t>Innovation</t>
    </r>
    <r>
      <rPr>
        <sz val="10"/>
        <rFont val="Arial"/>
        <family val="2"/>
      </rPr>
      <t xml:space="preserve"> - We encourage and seek new ideas in finding solutions</t>
    </r>
  </si>
  <si>
    <r>
      <t>·</t>
    </r>
    <r>
      <rPr>
        <sz val="7"/>
        <rFont val="Times New Roman"/>
        <family val="1"/>
      </rPr>
      <t xml:space="preserve">           </t>
    </r>
    <r>
      <rPr>
        <b/>
        <sz val="10"/>
        <rFont val="Arial"/>
        <family val="2"/>
      </rPr>
      <t>Recognition</t>
    </r>
    <r>
      <rPr>
        <sz val="10"/>
        <rFont val="Arial"/>
        <family val="2"/>
      </rPr>
      <t xml:space="preserve"> - We promote the achievements and efforts of others</t>
    </r>
  </si>
  <si>
    <t>6.1  Capital works</t>
  </si>
  <si>
    <t>6.1.6</t>
  </si>
  <si>
    <t>6.1.7</t>
  </si>
  <si>
    <t>6.1.8</t>
  </si>
  <si>
    <t>Capital Works Areas</t>
  </si>
  <si>
    <t>6.1.1 Carried forward works ($7.13 million)</t>
  </si>
  <si>
    <t>6.1.2 Roads ($5.39 million)</t>
  </si>
  <si>
    <t>6.1.3 Drains ($1.65 million)</t>
  </si>
  <si>
    <t>6.1.4 Open space ($3.29 million)</t>
  </si>
  <si>
    <t>6.1.5 Buildings ($8.34 million)</t>
  </si>
  <si>
    <t>6.1.6 Plant, equipment and other ($4.83 million)</t>
  </si>
  <si>
    <t>6.1.7 Feasibility studies ($0.09 million)</t>
  </si>
  <si>
    <t>6.1.8 Asset renewal ($17.46 million), new assets ($9.18 million), and expansion/upgrade ($4.09 million)</t>
  </si>
  <si>
    <t>A distinction is made between expenditure on new assets, expenditure on asset renewal and expansion/upgrade. Expenditure on asset renewal is expenditure on an existing asset, which improves the service potential or the life of the asset. Expenditure on new assets does not have any element of expansion/upgrade of existing assets but will result in an additional burden for future operation, maintenance and capital renewal.</t>
  </si>
  <si>
    <t>The major projects included in the above categories, which constitute expenditure on new assets, are the Victorian Community Facility ($1.20 million), construction of a Velodrome and State Bowls Centre at Victoria Park ($4.00 million) and information technology purchases ($1.11 million). The remaining capital expenditure represents renewals and expansion/upgrades of existing assets.</t>
  </si>
  <si>
    <t>6.2  Funding sources</t>
  </si>
  <si>
    <t>Sources of funding</t>
  </si>
  <si>
    <t>2013/14</t>
  </si>
  <si>
    <r>
      <t>·</t>
    </r>
    <r>
      <rPr>
        <sz val="7"/>
        <rFont val="Times New Roman"/>
        <family val="1"/>
      </rPr>
      <t xml:space="preserve">           </t>
    </r>
    <r>
      <rPr>
        <sz val="10"/>
        <rFont val="Arial"/>
        <family val="2"/>
      </rPr>
      <t>Maintain existing service levels</t>
    </r>
  </si>
  <si>
    <r>
      <t>·</t>
    </r>
    <r>
      <rPr>
        <sz val="7"/>
        <rFont val="Times New Roman"/>
        <family val="1"/>
      </rPr>
      <t xml:space="preserve">           </t>
    </r>
    <r>
      <rPr>
        <sz val="10"/>
        <rFont val="Arial"/>
        <family val="2"/>
      </rPr>
      <t>Achieve a breakeven operating result within five to six years</t>
    </r>
  </si>
  <si>
    <r>
      <t>·</t>
    </r>
    <r>
      <rPr>
        <sz val="7"/>
        <rFont val="Times New Roman"/>
        <family val="1"/>
      </rPr>
      <t xml:space="preserve">           </t>
    </r>
    <r>
      <rPr>
        <sz val="10"/>
        <rFont val="Arial"/>
        <family val="2"/>
      </rPr>
      <t>Maintain a capital expenditure program of at least $16 million per annum</t>
    </r>
  </si>
  <si>
    <r>
      <t>·</t>
    </r>
    <r>
      <rPr>
        <sz val="7"/>
        <rFont val="Times New Roman"/>
        <family val="1"/>
      </rPr>
      <t xml:space="preserve">           </t>
    </r>
    <r>
      <rPr>
        <sz val="10"/>
        <rFont val="Arial"/>
        <family val="2"/>
      </rPr>
      <t>Prudently manage financial risks relating to debt, assets and liabilities</t>
    </r>
  </si>
  <si>
    <t>Provisions include accrued long service leave, annual leave and rostered days off owing to employees. These employee entitlements are only expected to increase marginally due to more active management of entitlements despite factoring in an increase for Collective Agreement outcomes.</t>
  </si>
  <si>
    <t>Interest-bearing loans and borrowings are borrowings of Council. The Council is budgeting to repay loan principal of $1.16 million over the year.</t>
  </si>
  <si>
    <t>Total equity always equals net assets and is made up of the following components:</t>
  </si>
  <si>
    <t>During the year an amount of $8.35 million (net) is budgeted to be transferred from other reserves to accumulated surplus. This reflects the usage of investment cash reserves to partly fund the capital works program. This is a transfer between equity balances only and does not impact on the total balance of equity.</t>
  </si>
  <si>
    <t>7.2 Key assumptions</t>
  </si>
  <si>
    <t>7.1.2  Current Liabilities ($0.20 million increase) and Non Current Liabilities 
         ($1.13 million decrease)</t>
  </si>
  <si>
    <t>7.1.1  Current Assets ($12.41 million decrease) and Non-Current Assets (12.54 million increase)</t>
  </si>
  <si>
    <t>7.1.4  Equity ($1.05 million increase)</t>
  </si>
  <si>
    <t>Deficit before funding sources</t>
  </si>
  <si>
    <t>Rates &amp; charges</t>
  </si>
  <si>
    <t>Capital grants</t>
  </si>
  <si>
    <t>Total funding sources </t>
  </si>
  <si>
    <t>Surplus for the year</t>
  </si>
  <si>
    <t>The key objective, which underlines the development of the Plan, is financial sustainability in the medium to long term, whilst still achieving Council’s strategic objectives as specified in the Council Plan.  The key financial objectives, which underpin the Long Term Financial Plan, are:</t>
  </si>
  <si>
    <r>
      <t>·</t>
    </r>
    <r>
      <rPr>
        <sz val="7"/>
        <rFont val="Times New Roman"/>
        <family val="1"/>
      </rPr>
      <t xml:space="preserve">           </t>
    </r>
    <r>
      <rPr>
        <sz val="10"/>
        <rFont val="Arial"/>
        <family val="2"/>
      </rPr>
      <t>Achieve a balanced budget on a cash basis.</t>
    </r>
  </si>
  <si>
    <r>
      <t>·</t>
    </r>
    <r>
      <rPr>
        <sz val="7"/>
        <rFont val="Times New Roman"/>
        <family val="1"/>
      </rPr>
      <t xml:space="preserve">           </t>
    </r>
    <r>
      <rPr>
        <sz val="10"/>
        <rFont val="Arial"/>
        <family val="2"/>
      </rPr>
      <t>Provide full, accurate and timely disclosure of financial information.</t>
    </r>
  </si>
  <si>
    <t>The Plan is updated annually through a rigorous process of consultation with Council service providers followed by a detailed sensitivity analysis to achieve the key financial objectives.</t>
  </si>
  <si>
    <t xml:space="preserve">Budget </t>
  </si>
  <si>
    <t>Strategic Resource Plan</t>
  </si>
  <si>
    <t>Projections</t>
  </si>
  <si>
    <t>Trend</t>
  </si>
  <si>
    <t>2008/09</t>
  </si>
  <si>
    <t>2009/10</t>
  </si>
  <si>
    <t>2010/11</t>
  </si>
  <si>
    <t>+/o/-</t>
  </si>
  <si>
    <t>-</t>
  </si>
  <si>
    <t>+</t>
  </si>
  <si>
    <t>Cash and investments</t>
  </si>
  <si>
    <t>This service prepares long term maintenance management programs for Council’s property assets in an integrated and prioritised manner in order to optimise their strategic value and service potential.  These include municipal buildings, pavilions and other community buildings.</t>
  </si>
  <si>
    <t xml:space="preserve">Engineering Design and Management </t>
  </si>
  <si>
    <t xml:space="preserve">This service undertakes design, tendering, contract management and supervision of various works within Council’s capital works program. The service also approves and supervises private development activities such as subdivisions and infrastructure associated with unit developments. </t>
  </si>
  <si>
    <t>This service is divided into 4 main operational units. Arboriculture provides tree pruning, planting, removal, planning and street tree strategies. Bushland provides the management of conservation and parkland areas, creeks and other areas of environmental significance. Parks Management provides management and implementation of open space strategies and maintenance programs. Infrastructure Maintenance provides management of all parks and gardens and infrastructure maintenance.</t>
  </si>
  <si>
    <t xml:space="preserve">Traffic and Transportation Services </t>
  </si>
  <si>
    <t>This service provides strategic planning, policy development and day to day management of traffic and transport related issues in Council. The unit also implements a Green Travel Plan for Council staff, the TravelSMART “Better Ways to Work” program, Local Area Traffic Management schemes and assist with implementation of the Road Safety Strategy.</t>
  </si>
  <si>
    <t xml:space="preserve">Property Management </t>
  </si>
  <si>
    <t>Cash flows from operating activities</t>
  </si>
  <si>
    <t>5.1.1</t>
  </si>
  <si>
    <t xml:space="preserve">Receipts </t>
  </si>
  <si>
    <t xml:space="preserve">Interest </t>
  </si>
  <si>
    <t xml:space="preserve">Payments </t>
  </si>
  <si>
    <t xml:space="preserve">External contracts </t>
  </si>
  <si>
    <t xml:space="preserve">Utilities </t>
  </si>
  <si>
    <t xml:space="preserve">Finance costs </t>
  </si>
  <si>
    <t xml:space="preserve">Net cash provided by operating activities </t>
  </si>
  <si>
    <t>Cash flows from investing activities</t>
  </si>
  <si>
    <t>5.1.2</t>
  </si>
  <si>
    <t xml:space="preserve">Repayment of loans and advances </t>
  </si>
  <si>
    <t xml:space="preserve">Deposits </t>
  </si>
  <si>
    <t xml:space="preserve">Payments for property, plant and equipment </t>
  </si>
  <si>
    <t xml:space="preserve">Net cash used in investing activities </t>
  </si>
  <si>
    <t>Cash flows from financing activities</t>
  </si>
  <si>
    <t>5.1.3</t>
  </si>
  <si>
    <t xml:space="preserve">                  </t>
  </si>
  <si>
    <t xml:space="preserve">Proceeds from borrowings </t>
  </si>
  <si>
    <t xml:space="preserve">Repayment of borrowings </t>
  </si>
  <si>
    <t xml:space="preserve">Net cash used in financing activities </t>
  </si>
  <si>
    <t xml:space="preserve">Net decrease in cash and cash equivalents </t>
  </si>
  <si>
    <t xml:space="preserve">Cash and cash equivalents at end of the year </t>
  </si>
  <si>
    <t>Represented by:</t>
  </si>
  <si>
    <t>Restricted cash and investments</t>
  </si>
  <si>
    <t>- Statutory reserves</t>
  </si>
  <si>
    <t>- Discretionary reserves</t>
  </si>
  <si>
    <t>Total cash and investments</t>
  </si>
  <si>
    <t>Surplus (deficit) for the year</t>
  </si>
  <si>
    <t>Depreciation</t>
  </si>
  <si>
    <t>Loss (gain) on sale of assets</t>
  </si>
  <si>
    <t>Net movement in current assets and liabilities</t>
  </si>
  <si>
    <t>Cash flows available from operating activities</t>
  </si>
  <si>
    <r>
      <t>·</t>
    </r>
    <r>
      <rPr>
        <sz val="7"/>
        <rFont val="Times New Roman"/>
        <family val="1"/>
      </rPr>
      <t xml:space="preserve">           </t>
    </r>
    <r>
      <rPr>
        <sz val="10"/>
        <rFont val="Arial"/>
        <family val="2"/>
      </rPr>
      <t>Opening of a new customer service centre at Victorian Community Centre ($0.11 million).</t>
    </r>
  </si>
  <si>
    <r>
      <t>·</t>
    </r>
    <r>
      <rPr>
        <sz val="7"/>
        <rFont val="Times New Roman"/>
        <family val="1"/>
      </rPr>
      <t xml:space="preserve">           </t>
    </r>
    <r>
      <rPr>
        <sz val="10"/>
        <rFont val="Arial"/>
        <family val="2"/>
      </rPr>
      <t>a city that promotes wellbeing.</t>
    </r>
  </si>
  <si>
    <t>4.2.1</t>
  </si>
  <si>
    <t>Materials and services</t>
  </si>
  <si>
    <t>4.2.2</t>
  </si>
  <si>
    <t>Bad and doubtful debts</t>
  </si>
  <si>
    <t>4.2.3</t>
  </si>
  <si>
    <t>Depreciation and amortisation</t>
  </si>
  <si>
    <t>4.2.4</t>
  </si>
  <si>
    <t>Finance costs</t>
  </si>
  <si>
    <t>4.2.5</t>
  </si>
  <si>
    <t>Other expenses</t>
  </si>
  <si>
    <t>4.2.6</t>
  </si>
  <si>
    <t>In summary, average staff numbers (based on monthly averages) during the budget period are as follows:</t>
  </si>
  <si>
    <t>Type of employment</t>
  </si>
  <si>
    <t>EFT’s</t>
  </si>
  <si>
    <t>Permanent</t>
  </si>
  <si>
    <t>Casual</t>
  </si>
  <si>
    <t xml:space="preserve">Rate concession for rateable recreational properties </t>
  </si>
  <si>
    <t>2.2  The estimated amount to be raised by each type of rate to be levied</t>
  </si>
  <si>
    <t xml:space="preserve">Residential </t>
  </si>
  <si>
    <t xml:space="preserve">Recreational </t>
  </si>
  <si>
    <t>2.3  The estimated total amount to be raised by rates</t>
  </si>
  <si>
    <t>Total rates to be raised</t>
  </si>
  <si>
    <t xml:space="preserve">2.4  The proposed percentage change in the rate in the dollar for each type of rate to be levied, </t>
  </si>
  <si>
    <t xml:space="preserve">       compared to that of the previous financial year</t>
  </si>
  <si>
    <t>Change</t>
  </si>
  <si>
    <t>2.5  The number of assessments for each type of rate to be levied compared to the previous year</t>
  </si>
  <si>
    <t>Residential</t>
  </si>
  <si>
    <t>Cultural and Recreational</t>
  </si>
  <si>
    <t>Total number of assessments</t>
  </si>
  <si>
    <t>2.6  The basis of valuation to be used is the Capital Improved Value (CIV)</t>
  </si>
  <si>
    <t xml:space="preserve">Cultural and Recreational </t>
  </si>
  <si>
    <t>2.8  The proposed unit amount to be levied for each type of charge under section 162 of the Act</t>
  </si>
  <si>
    <t>Per Rateable Property</t>
  </si>
  <si>
    <t> Type of Charge</t>
  </si>
  <si>
    <t xml:space="preserve">Municipal </t>
  </si>
  <si>
    <t xml:space="preserve">Kerbside collection </t>
  </si>
  <si>
    <t xml:space="preserve">Recycling </t>
  </si>
  <si>
    <t>2.10  The estimated total amount to be raised by rates and charges:</t>
  </si>
  <si>
    <t>Supplementary rates</t>
  </si>
  <si>
    <r>
      <t>·</t>
    </r>
    <r>
      <rPr>
        <sz val="7"/>
        <rFont val="Times New Roman"/>
        <family val="1"/>
      </rPr>
      <t xml:space="preserve">           </t>
    </r>
    <r>
      <rPr>
        <sz val="10"/>
        <rFont val="Arial"/>
        <family val="2"/>
      </rPr>
      <t>The making of supplementary valuations;</t>
    </r>
  </si>
  <si>
    <r>
      <t>·</t>
    </r>
    <r>
      <rPr>
        <sz val="7"/>
        <rFont val="Times New Roman"/>
        <family val="1"/>
      </rPr>
      <t xml:space="preserve">           </t>
    </r>
    <r>
      <rPr>
        <sz val="10"/>
        <rFont val="Arial"/>
        <family val="2"/>
      </rPr>
      <t>The variation of returned levels of value (e.g. valuation appeals);</t>
    </r>
  </si>
  <si>
    <r>
      <t>·</t>
    </r>
    <r>
      <rPr>
        <sz val="7"/>
        <rFont val="Times New Roman"/>
        <family val="1"/>
      </rPr>
      <t xml:space="preserve">           </t>
    </r>
    <r>
      <rPr>
        <sz val="10"/>
        <rFont val="Arial"/>
        <family val="2"/>
      </rPr>
      <t>Changes of use of land such that rateable land becomes non-rateable land and vice versa; and</t>
    </r>
  </si>
  <si>
    <r>
      <t>·</t>
    </r>
    <r>
      <rPr>
        <sz val="7"/>
        <rFont val="Times New Roman"/>
        <family val="1"/>
      </rPr>
      <t xml:space="preserve">           </t>
    </r>
    <r>
      <rPr>
        <sz val="10"/>
        <rFont val="Arial"/>
        <family val="2"/>
      </rPr>
      <t>Changes of use of land such that residential land becomes business land and vice versa.</t>
    </r>
  </si>
  <si>
    <t>3.1 Rates to be levied</t>
  </si>
  <si>
    <t>The rate and amount of rates payable in relation to land in each category of differential are:</t>
  </si>
  <si>
    <r>
      <t>·</t>
    </r>
    <r>
      <rPr>
        <sz val="7"/>
        <rFont val="Times New Roman"/>
        <family val="1"/>
      </rPr>
      <t xml:space="preserve">           </t>
    </r>
    <r>
      <rPr>
        <sz val="10"/>
        <rFont val="Arial"/>
        <family val="2"/>
      </rPr>
      <t>A general rate of 0.256499% (0.256499 cents in the dollar of CIV) for all rateable residential properties; and</t>
    </r>
  </si>
  <si>
    <t>Unrestricted</t>
  </si>
  <si>
    <t>Cash &amp; Inv</t>
  </si>
  <si>
    <t>10.3 Service delivery</t>
  </si>
  <si>
    <t>Average Weekly Earnings</t>
  </si>
  <si>
    <t>(Cost)</t>
  </si>
  <si>
    <t>The following appendices include voluntary and statutory disclosures of information which provide support for the analysis contained in sections 1 to 10 of this report.</t>
  </si>
  <si>
    <t>Asset revaluation increment</t>
  </si>
  <si>
    <t>This appendix presents information which the Act and the Regulations require to be disclosed in the Council’s annual budget.</t>
  </si>
  <si>
    <t>1. New works</t>
  </si>
  <si>
    <t>Bridges and culverts</t>
  </si>
  <si>
    <t>Total asset expansion/upgrade</t>
  </si>
  <si>
    <t xml:space="preserve">Waterways </t>
  </si>
  <si>
    <t>Road drain: Burke stage 1 and 2</t>
  </si>
  <si>
    <t>Sports facilities: Velodrome / State Bowls Centre</t>
  </si>
  <si>
    <t>PLANT, EQUIPMENT and OTHER</t>
  </si>
  <si>
    <t xml:space="preserve">Motor vehicles and plant </t>
  </si>
  <si>
    <t>Information technology: PCs and servers</t>
  </si>
  <si>
    <t>TOTAL PLANT, EQUIPMENT and OTHER</t>
  </si>
  <si>
    <t>6.2.6</t>
  </si>
  <si>
    <t>6.2.1 Carried forward works ($7.13 million)</t>
  </si>
  <si>
    <t>6.2.2 Grants - Capital ($5.82 million)</t>
  </si>
  <si>
    <t>Proceeds from sale of assets include motor vehicle sales in accordance with Council’s fleet renewal policy of $1.59 million.</t>
  </si>
  <si>
    <t>6.2.3 Proceeds from sale of assets ($1.59 million)</t>
  </si>
  <si>
    <r>
      <t>·</t>
    </r>
    <r>
      <rPr>
        <sz val="7"/>
        <rFont val="Times New Roman"/>
        <family val="1"/>
      </rPr>
      <t xml:space="preserve">           </t>
    </r>
    <r>
      <rPr>
        <sz val="10"/>
        <rFont val="Arial"/>
        <family val="2"/>
      </rPr>
      <t>Business Case template for officers to document capital project submissions.</t>
    </r>
  </si>
  <si>
    <t>A key objective of the Infrastructure Strategy is to maintain or renew Council’s existing assets at desired condition levels.  If sufficient funds are not allocated to asset renewal then Council’s investment in those assets will reduce, along with the capacity to deliver services to the community.</t>
  </si>
  <si>
    <t>The following table summarises Council's forward outlook on capital expenditure including funding sources for the next four years.</t>
  </si>
  <si>
    <t>Borrowings</t>
  </si>
  <si>
    <t>Investment Reserves</t>
  </si>
  <si>
    <t>Council Operations</t>
  </si>
  <si>
    <t>The general influences affecting all operating revenue and expenditure include the following:</t>
  </si>
  <si>
    <t>Consumer Price Index</t>
  </si>
  <si>
    <t>Rate increases</t>
  </si>
  <si>
    <t>Property growth</t>
  </si>
  <si>
    <t>Wages growth</t>
  </si>
  <si>
    <t>Government funding</t>
  </si>
  <si>
    <t>Statutory fees</t>
  </si>
  <si>
    <t>Investment return</t>
  </si>
  <si>
    <t>As well as the general influences, there are also a number specific influences which relate directly to service areas or activities.  The most significant changes in these areas are summarised below.</t>
  </si>
  <si>
    <t>Transfer Station</t>
  </si>
  <si>
    <t>Residential Garbage Collection</t>
  </si>
  <si>
    <t>Kerbside Collection</t>
  </si>
  <si>
    <t>The Strategic Resource Plan, included in the Council Plan summarises the financial and non-financial impacts of the objectives and strategies and determines the sustainability of these objectives and strategies.  The Annual Budget is then framed within the Strategic Resource Plan, taking into account the activities and initiatives included in the Annual Budget which contribute to achieving the strategic objectives specified in the Council Plan.  The diagram below depicts the strategic planning framework of Council.</t>
  </si>
  <si>
    <t>This service facilitates the smooth flow of traffic and parking throughout the municipality through the provision of safe, orderly and equitable parking enforcement and education. In addition the service is responsible for the maintenance, management and strategic planning for Councils Building, land and property leases and licenses</t>
  </si>
  <si>
    <t>This service provides kerbside rubbish collections of garbage, hard waste and green waste from all households and some commercial properties in Council. It also provides street cleaning, leaf collection, weed removal, drainage pit cleaning and street litter bins throughout Council.</t>
  </si>
  <si>
    <t>This service provides public tipping to the Council and wider community and conducts ongoing maintenance of the Council’s 600km of roads, 2000km of drains and 1.6 million square metres of footpath.</t>
  </si>
  <si>
    <t>This service develops environmental policy, coordinates and implements environmental projects and works with other services to improve Council’s environmental performance.  Reducing greenhouse gas emissions within Council operations and the community are a key priority through Council’s ongoing involvement in the Cities for Climate Protection Plus program.</t>
  </si>
  <si>
    <t xml:space="preserve">This service provides staff at school crossings throughout the municipality to ensure that all pedestrians, but mainly school aged children, are able to cross the road safely. It maintains and improves the health and safety of people, animals and the environment in Council by providing services including a cat trapping program, a dog and cat collection service, a lost and found notification service, a pound service, a registration and administration service, an after hours service and an emergency service.  It also provides education, regulation and enforcement of the General Local Law and relevant State legislation. </t>
  </si>
  <si>
    <t>To achieve our objective of Resource Management, we will continue to plan, deliver and improve high quality, cost effective, accessible and responsive services. The activities and initiatives for each service category and key strategic activities is described below.</t>
  </si>
  <si>
    <t>This service predominantly provides financial based services to both internal and external customers including the management of Council’s finances, payment of salaries and wages to Council employees, procurement and contracting of services, raising and collection of rates and charges and valuation of properties throughout the municipality.</t>
  </si>
  <si>
    <t>This service provides, supports and maintains reliable and cost effective communications and computing systems, facilities and infrastructure to Council staff enabling them to deliver services in a smart, productive and efficient way.</t>
  </si>
  <si>
    <t xml:space="preserve">Organisation Development </t>
  </si>
  <si>
    <t>This service provides Council with strategic and operational organisation development support. The service develops and implements strategies, policies and procedures through the provision of human resource and industrial relations services. The service also assists managers to determine and progress toward future structures, capability and cultures in their service units.</t>
  </si>
  <si>
    <t xml:space="preserve">Fleet Services </t>
  </si>
  <si>
    <t>This service purchases and maintains Council vehicles, plant and equipment to meet functionality and safety needs and to maximise the performance and minimise operational cost of the fleet. In addition, the service provides baby capsule hire to residents.</t>
  </si>
  <si>
    <t xml:space="preserve">Infrastructure Planning </t>
  </si>
  <si>
    <t>This service prepares conducts capital works planning for Council’s main civil infrastructure assets in an integrated and prioritised manner in order to optimise their strategic value and service potential.  These include roads, laneways, car parks, foot/bike paths, drains and bridges.</t>
  </si>
  <si>
    <t xml:space="preserve">Facilities Maintenance </t>
  </si>
  <si>
    <t>Each differential rate will be determined by multiplying the Capital Improved Value of each rateable land (categorised by the characteristics described below) by the relevant percentages indicated above.</t>
  </si>
  <si>
    <t>Council considers that each differential rate will contribute to the equitable and efficient carrying out of council functions.  Details of the objectives of each differential rate, the types of classes of land, which are subject to each differential rate and the uses of each differential rate, are set out below.</t>
  </si>
  <si>
    <r>
      <t>·</t>
    </r>
    <r>
      <rPr>
        <sz val="7"/>
        <rFont val="Times New Roman"/>
        <family val="1"/>
      </rPr>
      <t xml:space="preserve">           </t>
    </r>
    <r>
      <rPr>
        <sz val="10"/>
        <rFont val="Arial"/>
        <family val="2"/>
      </rPr>
      <t>Occupied for the principal purpose of carrying out the manufacture or production of, or trade in, goods or services; or</t>
    </r>
  </si>
  <si>
    <r>
      <t>·</t>
    </r>
    <r>
      <rPr>
        <sz val="7"/>
        <rFont val="Times New Roman"/>
        <family val="1"/>
      </rPr>
      <t xml:space="preserve">           </t>
    </r>
    <r>
      <rPr>
        <sz val="10"/>
        <rFont val="Arial"/>
        <family val="2"/>
      </rPr>
      <t>Unoccupied but zoned commercial or industrial under the City of Victoria Planning Scheme.</t>
    </r>
  </si>
  <si>
    <t>The objective of this differential rate is to ensure that all rateable land makes an equitable financial contribution to the cost of carrying out the functions of Council, including (but not limited to) the:</t>
  </si>
  <si>
    <r>
      <t>·</t>
    </r>
    <r>
      <rPr>
        <sz val="7"/>
        <rFont val="Times New Roman"/>
        <family val="1"/>
      </rPr>
      <t xml:space="preserve">           </t>
    </r>
    <r>
      <rPr>
        <sz val="10"/>
        <rFont val="Arial"/>
        <family val="2"/>
      </rPr>
      <t>Construction and maintenance of infrastructure assets;</t>
    </r>
  </si>
  <si>
    <r>
      <t>·</t>
    </r>
    <r>
      <rPr>
        <sz val="7"/>
        <rFont val="Times New Roman"/>
        <family val="1"/>
      </rPr>
      <t xml:space="preserve">           </t>
    </r>
    <r>
      <rPr>
        <sz val="10"/>
        <rFont val="Arial"/>
        <family val="2"/>
      </rPr>
      <t>Development and provision of health and community services; and</t>
    </r>
  </si>
  <si>
    <r>
      <t>·</t>
    </r>
    <r>
      <rPr>
        <sz val="7"/>
        <rFont val="Times New Roman"/>
        <family val="1"/>
      </rPr>
      <t xml:space="preserve">           </t>
    </r>
    <r>
      <rPr>
        <sz val="10"/>
        <rFont val="Arial"/>
        <family val="2"/>
      </rPr>
      <t>Provision of general support services.</t>
    </r>
  </si>
  <si>
    <t>The types and classes of rateable land within this differential rate are those having the relevant characteristics described above.</t>
  </si>
  <si>
    <t>The money raised by the differential rate will be applied to the items of expenditure described in the Budget by Council.  The level of the rate for land in this category is considered to provide for an appropriate contribution to Council’s budgeted expenditure, having regard to the characteristics of the land.</t>
  </si>
  <si>
    <t>The geographic location of the land within this differential rate is wherever located within the municipal district, without reference to ward boundaries.</t>
  </si>
  <si>
    <t>The use of the land within this differential rate, in the case of improved land, is any use of land.</t>
  </si>
  <si>
    <t>3.3 Residential land</t>
  </si>
  <si>
    <t>Residential land is any land, which is:</t>
  </si>
  <si>
    <r>
      <t>·</t>
    </r>
    <r>
      <rPr>
        <sz val="7"/>
        <rFont val="Times New Roman"/>
        <family val="1"/>
      </rPr>
      <t xml:space="preserve">           </t>
    </r>
    <r>
      <rPr>
        <sz val="10"/>
        <rFont val="Arial"/>
        <family val="2"/>
      </rPr>
      <t>Occupied for the principal purpose of physically accommodating persons; or</t>
    </r>
  </si>
  <si>
    <t>Other assets</t>
  </si>
  <si>
    <t>Cash and cash equivalents include cash and investments such as cash held in the bank and in petty cash and the value of investments in deposits or other highly liquid investments with short term maturities of three months or less. These balances are projected to decrease by $10.10 million during the year mainly to fund the capital works program during the year.</t>
  </si>
  <si>
    <t>Trade and other receivables are monies owed to Council by ratepayers and others. Short term debtors are not expected to change significantly in the budget. Long term debtors (non current) relating to loans to community organisations will reduce by $0.19 million in accordance with agreed repayment terms.</t>
  </si>
  <si>
    <t>Property, infrastructure, plant and equipment is the largest component of Council’s worth and represents the value of all the land, buildings, roads, vehicles, equipment, etc which has been built up by the Council over many years. The increase in this balance is attributable to the net result of the capital works program ($29.08 million of new assets), depreciation of assets ($14.50 million) and the sale through sale of property, plant and equipment ($1.96 million).</t>
  </si>
  <si>
    <t>This service combines a wide range of programs and services, which provide the opportunity for the community to participate in a variety of cultural, health, education, and leisure activities, which contribute to the general well being towards the community.</t>
  </si>
  <si>
    <t>Arts and Cultural Planning</t>
  </si>
  <si>
    <t>This service provides a varied ongoing program of arts and cultural events and activities, plans and develops arts and cultural facilities and infrastructure and develops policies and strategies to facilitate art practice.</t>
  </si>
  <si>
    <t>Leisure Services</t>
  </si>
  <si>
    <t>New Borrowings</t>
  </si>
  <si>
    <t>Principal</t>
  </si>
  <si>
    <t>Paid</t>
  </si>
  <si>
    <t>Interest</t>
  </si>
  <si>
    <t>Balance           30 June</t>
  </si>
  <si>
    <t>The Council has developed an Infrastructure Strategy based on the knowledge provided from the various Asset Management Plans, which sets out the capital expenditure requirements of the Council for the next 10 years by class of asset and is a key input to the long term financial plan. It predicts infrastructure consumption, renewal needs and considers infrastructure needs to meet future community service expectations. The Strategy has been developed through a rigorous process of consultation and evaluation.  The key aspects of the process are as follows:</t>
  </si>
  <si>
    <t>This service is responsible for the management and provision of advice on external communication, in consultation with relevant stakeholders, on behalf of Council.</t>
  </si>
  <si>
    <t>This budget has been developed through a rigorous process of consultation and review and management endorses it as financially responsible. More detailed budget information is available throughout this document.</t>
  </si>
  <si>
    <t>Budget process</t>
  </si>
  <si>
    <t>1. Linkage to the Council Plan</t>
  </si>
  <si>
    <t>1.1  Strategic planning framework</t>
  </si>
  <si>
    <t>The timing of each component of the planning framework is critical to the successful achievement of the planned outcomes.  The Council Plan, including the Strategic Resource Plan, is required to be completed by 30 June following a general election and is reviewed each year by February to ensure that there is sufficient time for officers to develop their Activities &amp; Initiatives and Key Strategic Activities in draft form prior to the commencement of the Annual Budget process in March.  It also allows time for targets to be established during the Strategic Resource Planning process to guide the preparation of the Annual Budget.</t>
  </si>
  <si>
    <t>2. Activities, initiatives and key strategic activities</t>
  </si>
  <si>
    <t>3. Budget influences</t>
  </si>
  <si>
    <t>5.2.2 Discretionary reserves ($3.91 million)</t>
  </si>
  <si>
    <t>2.11  There are no known significant changes, which may affect the estimated amounts to be
        raised by rates and charges.  However, the total amount to be raised by rates and charges
        may be affected by:</t>
  </si>
  <si>
    <t>Appendix C</t>
  </si>
  <si>
    <t>The capital works projects are grouped by class and include the following:</t>
  </si>
  <si>
    <t>Project</t>
  </si>
  <si>
    <t>Capital Works Area</t>
  </si>
  <si>
    <t>Cost</t>
  </si>
  <si>
    <t>ROADS</t>
  </si>
  <si>
    <t>Local roads</t>
  </si>
  <si>
    <t>Car parks</t>
  </si>
  <si>
    <t xml:space="preserve">Footpaths </t>
  </si>
  <si>
    <t xml:space="preserve">Bike paths </t>
  </si>
  <si>
    <t xml:space="preserve">Program works </t>
  </si>
  <si>
    <t>Declared main roads</t>
  </si>
  <si>
    <t xml:space="preserve">Traffic devices </t>
  </si>
  <si>
    <t xml:space="preserve">Street lighting </t>
  </si>
  <si>
    <t>Traffic signals</t>
  </si>
  <si>
    <t>Integrated transport plan</t>
  </si>
  <si>
    <t xml:space="preserve">Roads to recovery </t>
  </si>
  <si>
    <t xml:space="preserve">Pedestrian safety </t>
  </si>
  <si>
    <t xml:space="preserve">Parking </t>
  </si>
  <si>
    <t xml:space="preserve">Traffic investigations </t>
  </si>
  <si>
    <t>Total asset renewal</t>
  </si>
  <si>
    <t>Local road: Benjamin to High</t>
  </si>
  <si>
    <t>Local road: Northfield Plaza</t>
  </si>
  <si>
    <t>Local road: Pinders to Archfield</t>
  </si>
  <si>
    <t>Local road: David to Portmouth</t>
  </si>
  <si>
    <t>Carpark: Northfield Leisure Centre</t>
  </si>
  <si>
    <t>Footpath: James to High</t>
  </si>
  <si>
    <t>Footpath: Lanham to Elm</t>
  </si>
  <si>
    <t>Footpath: Watt to Clapam</t>
  </si>
  <si>
    <t>Footpath: Wembley to Jet</t>
  </si>
  <si>
    <t>Traffic devices: Bestings to James</t>
  </si>
  <si>
    <t>Total new assets</t>
  </si>
  <si>
    <t>TOTAL ROADS</t>
  </si>
  <si>
    <t>DRAINS</t>
  </si>
  <si>
    <t xml:space="preserve">Roads </t>
  </si>
  <si>
    <t xml:space="preserve">Retarding basins </t>
  </si>
  <si>
    <t xml:space="preserve">Water quality </t>
  </si>
  <si>
    <t>Storm water trap: Muddy Creek</t>
  </si>
  <si>
    <t>TOTAL DRAINS</t>
  </si>
  <si>
    <t>OPEN SPACE</t>
  </si>
  <si>
    <t xml:space="preserve">Parks </t>
  </si>
  <si>
    <t xml:space="preserve">Streetscapes </t>
  </si>
  <si>
    <t>Trees</t>
  </si>
  <si>
    <t xml:space="preserve">Other </t>
  </si>
  <si>
    <t>Playing surfaces: Training lights</t>
  </si>
  <si>
    <t>Playground equipment: Victoria Park</t>
  </si>
  <si>
    <t>Irrigation systems: Victoria Park</t>
  </si>
  <si>
    <t>Public art: Municipal square</t>
  </si>
  <si>
    <t>TOTAL OPEN SPACE</t>
  </si>
  <si>
    <t>BUILDINGS</t>
  </si>
  <si>
    <t xml:space="preserve">Community facilities </t>
  </si>
  <si>
    <t xml:space="preserve">Municipal offices </t>
  </si>
  <si>
    <t xml:space="preserve">Sports facilities </t>
  </si>
  <si>
    <t xml:space="preserve">Pavilions </t>
  </si>
  <si>
    <t>Community facilities: Victorian Community Facility</t>
  </si>
  <si>
    <t>Municipal offices: Depot lift</t>
  </si>
  <si>
    <t xml:space="preserve">Information technology </t>
  </si>
  <si>
    <t>Information technology: Asset system</t>
  </si>
  <si>
    <t>Information technology: WAN infrastructure</t>
  </si>
  <si>
    <t>Books: Product purchases</t>
  </si>
  <si>
    <t>FEASIBILITY STUDIES</t>
  </si>
  <si>
    <t>Victorian library concept plan</t>
  </si>
  <si>
    <t>TOTAL FEASIBILITY STUDIES</t>
  </si>
  <si>
    <r>
      <t>Capital Works Area</t>
    </r>
    <r>
      <rPr>
        <sz val="10"/>
        <color indexed="9"/>
        <rFont val="Arial"/>
        <family val="2"/>
      </rPr>
      <t> </t>
    </r>
  </si>
  <si>
    <t xml:space="preserve">Local roads </t>
  </si>
  <si>
    <t xml:space="preserve">Car parks </t>
  </si>
  <si>
    <t xml:space="preserve">Integrated transport plan </t>
  </si>
  <si>
    <t>Local roads: Johnson to Bates</t>
  </si>
  <si>
    <t>Road drain: Grange final stage</t>
  </si>
  <si>
    <t>Public art: Northfield shopping centre</t>
  </si>
  <si>
    <t>Community facilities: Newlands Centre</t>
  </si>
  <si>
    <t>Municipal offices: Civic Precinct</t>
  </si>
  <si>
    <t>TOTAL BUILDINGS</t>
  </si>
  <si>
    <t>3. Summary</t>
  </si>
  <si>
    <t>TOTAL CAPITAL WORKS</t>
  </si>
  <si>
    <t>Appendix D</t>
  </si>
  <si>
    <t>Key Strategic</t>
  </si>
  <si>
    <t>Performance</t>
  </si>
  <si>
    <t>Activity</t>
  </si>
  <si>
    <t>Measure</t>
  </si>
  <si>
    <t>Advocacy and Leadership</t>
  </si>
  <si>
    <t>Community and Economic Development</t>
  </si>
  <si>
    <t>Community Participation</t>
  </si>
  <si>
    <t>Quality Service</t>
  </si>
  <si>
    <t>Resource Management</t>
  </si>
  <si>
    <t>Urban Development and the Environment</t>
  </si>
  <si>
    <t>Revenue</t>
  </si>
  <si>
    <t>$’000</t>
  </si>
  <si>
    <t>Community &amp; economic development</t>
  </si>
  <si>
    <t>Resource management</t>
  </si>
  <si>
    <t>Quality service</t>
  </si>
  <si>
    <t>Urban development &amp; environment</t>
  </si>
  <si>
    <t>Total activities &amp; initiatives</t>
  </si>
  <si>
    <r>
      <t>Other non-attributable</t>
    </r>
    <r>
      <rPr>
        <i/>
        <sz val="10"/>
        <rFont val="Arial"/>
        <family val="2"/>
      </rPr>
      <t> </t>
    </r>
  </si>
  <si>
    <r>
      <t>·</t>
    </r>
    <r>
      <rPr>
        <sz val="7"/>
        <rFont val="Times New Roman"/>
        <family val="1"/>
      </rPr>
      <t xml:space="preserve">           </t>
    </r>
    <r>
      <rPr>
        <sz val="10"/>
        <rFont val="Arial"/>
        <family val="2"/>
      </rPr>
      <t>Availability of significant Federal funding for upgrade of roads</t>
    </r>
  </si>
  <si>
    <r>
      <t>·</t>
    </r>
    <r>
      <rPr>
        <sz val="7"/>
        <rFont val="Times New Roman"/>
        <family val="1"/>
      </rPr>
      <t xml:space="preserve">           </t>
    </r>
    <r>
      <rPr>
        <sz val="10"/>
        <rFont val="Arial"/>
        <family val="2"/>
      </rPr>
      <t>Decision by the Victorian State Government to award Council with construction of a Velodrome and
       Lawn Bowls Centre within its municipality</t>
    </r>
  </si>
  <si>
    <r>
      <t>·</t>
    </r>
    <r>
      <rPr>
        <sz val="7"/>
        <rFont val="Times New Roman"/>
        <family val="1"/>
      </rPr>
      <t xml:space="preserve">           </t>
    </r>
    <r>
      <rPr>
        <sz val="10"/>
        <rFont val="Arial"/>
        <family val="2"/>
      </rPr>
      <t>The enactment of the Road Management Act 2004 removing the defense of non-feasance on major
       assets such as roads</t>
    </r>
  </si>
  <si>
    <r>
      <t>·</t>
    </r>
    <r>
      <rPr>
        <sz val="10"/>
        <rFont val="Times New Roman"/>
        <family val="1"/>
      </rPr>
      <t xml:space="preserve">           </t>
    </r>
    <r>
      <rPr>
        <sz val="10"/>
        <rFont val="Arial"/>
        <family val="2"/>
      </rPr>
      <t>Budgeted Statement of Investment Reserves.</t>
    </r>
  </si>
  <si>
    <r>
      <t>·</t>
    </r>
    <r>
      <rPr>
        <sz val="10"/>
        <rFont val="Times New Roman"/>
        <family val="1"/>
      </rPr>
      <t xml:space="preserve">           </t>
    </r>
    <r>
      <rPr>
        <sz val="10"/>
        <rFont val="Arial"/>
        <family val="2"/>
      </rPr>
      <t>Differential rates.</t>
    </r>
  </si>
  <si>
    <t xml:space="preserve">Total </t>
  </si>
  <si>
    <t>The most significant increases in employee costs by service unit are summarised below:</t>
  </si>
  <si>
    <t>City Services</t>
  </si>
  <si>
    <t>Street cleansing</t>
  </si>
  <si>
    <t>Collection services</t>
  </si>
  <si>
    <t>Parks &amp; gardens</t>
  </si>
  <si>
    <t>Strategy &amp; Governance</t>
  </si>
  <si>
    <t>Statutory planning</t>
  </si>
  <si>
    <t>Community Services</t>
  </si>
  <si>
    <t>Home support</t>
  </si>
  <si>
    <t>Maternal &amp; child health</t>
  </si>
  <si>
    <t>Culture &amp; Leisure</t>
  </si>
  <si>
    <t>Urban design</t>
  </si>
  <si>
    <t xml:space="preserve">Borrowing costs relate to interest charged by financial institutions on funds borrowed. The reduction in borrowing costs results from the planned reduction in borrowings due to repayment of principal in accordance with loan agreements. </t>
  </si>
  <si>
    <t>Budget</t>
  </si>
  <si>
    <t>Variance</t>
  </si>
  <si>
    <t>Contents</t>
  </si>
  <si>
    <t>Page</t>
  </si>
  <si>
    <t>Mayor’s introduction</t>
  </si>
  <si>
    <t>Chief Executive Officer’s summary</t>
  </si>
  <si>
    <t>Budget processes</t>
  </si>
  <si>
    <t>Overview</t>
  </si>
  <si>
    <t>1.   Linkage to the Council Plan</t>
  </si>
  <si>
    <t>2.   Activities, initiatives and key strategic activities</t>
  </si>
  <si>
    <t>3.   Budget influences</t>
  </si>
  <si>
    <t>Budget analysis</t>
  </si>
  <si>
    <t>4.   Analysis of operating budget</t>
  </si>
  <si>
    <t>5.   Analysis of budgeted cash position</t>
  </si>
  <si>
    <t>6.   Analysis of capital budget</t>
  </si>
  <si>
    <t>7.   Analysis of budgeted financial position</t>
  </si>
  <si>
    <t>Long term strategies</t>
  </si>
  <si>
    <t>Appendices</t>
  </si>
  <si>
    <t>C   Capital works program</t>
  </si>
  <si>
    <t xml:space="preserve">It gives me great pleasure to present this Budget to the community of Victorian City Council. </t>
  </si>
  <si>
    <t>The proposed budget includes a number of new initiatives:</t>
  </si>
  <si>
    <r>
      <t>·</t>
    </r>
    <r>
      <rPr>
        <sz val="7"/>
        <rFont val="Times New Roman"/>
        <family val="1"/>
      </rPr>
      <t xml:space="preserve">           </t>
    </r>
    <r>
      <rPr>
        <sz val="10"/>
        <rFont val="Arial"/>
        <family val="2"/>
      </rPr>
      <t>Expansion of the community grants program ($0.44 million)</t>
    </r>
  </si>
  <si>
    <r>
      <t>·</t>
    </r>
    <r>
      <rPr>
        <sz val="7"/>
        <rFont val="Times New Roman"/>
        <family val="1"/>
      </rPr>
      <t xml:space="preserve">           </t>
    </r>
    <r>
      <rPr>
        <sz val="10"/>
        <rFont val="Arial"/>
        <family val="2"/>
      </rPr>
      <t>Implementation of the aged partnerships program ($0.99 million)</t>
    </r>
  </si>
  <si>
    <r>
      <t>·</t>
    </r>
    <r>
      <rPr>
        <sz val="7"/>
        <rFont val="Times New Roman"/>
        <family val="1"/>
      </rPr>
      <t xml:space="preserve">           </t>
    </r>
    <r>
      <rPr>
        <sz val="10"/>
        <rFont val="Arial"/>
        <family val="2"/>
      </rPr>
      <t>Expansion of arboriculture services ($0.15 million)</t>
    </r>
  </si>
  <si>
    <r>
      <t>·</t>
    </r>
    <r>
      <rPr>
        <sz val="7"/>
        <rFont val="Times New Roman"/>
        <family val="1"/>
      </rPr>
      <t xml:space="preserve">           </t>
    </r>
    <r>
      <rPr>
        <sz val="10"/>
        <rFont val="Arial"/>
        <family val="2"/>
      </rPr>
      <t>Introduction of Council provided street cleansing service ($1.4 million)</t>
    </r>
  </si>
  <si>
    <r>
      <t>·</t>
    </r>
    <r>
      <rPr>
        <sz val="7"/>
        <rFont val="Times New Roman"/>
        <family val="1"/>
      </rPr>
      <t xml:space="preserve">           </t>
    </r>
    <r>
      <rPr>
        <sz val="10"/>
        <rFont val="Arial"/>
        <family val="2"/>
      </rPr>
      <t>Introduction of multicultural library and leisure services</t>
    </r>
  </si>
  <si>
    <r>
      <t>·</t>
    </r>
    <r>
      <rPr>
        <sz val="7"/>
        <rFont val="Times New Roman"/>
        <family val="1"/>
      </rPr>
      <t xml:space="preserve">           </t>
    </r>
    <r>
      <rPr>
        <sz val="10"/>
        <rFont val="Arial"/>
        <family val="2"/>
      </rPr>
      <t>Expansion of youth services ($0.06 million)</t>
    </r>
  </si>
  <si>
    <r>
      <t>·</t>
    </r>
    <r>
      <rPr>
        <sz val="7"/>
        <rFont val="Times New Roman"/>
        <family val="1"/>
      </rPr>
      <t xml:space="preserve">           </t>
    </r>
    <r>
      <rPr>
        <sz val="10"/>
        <rFont val="Arial"/>
        <family val="2"/>
      </rPr>
      <t>Opening of the Homestead Centre for Decorative Arts ($0.28 million)</t>
    </r>
  </si>
  <si>
    <r>
      <t>·</t>
    </r>
    <r>
      <rPr>
        <sz val="7"/>
        <rFont val="Times New Roman"/>
        <family val="1"/>
      </rPr>
      <t xml:space="preserve">           </t>
    </r>
    <r>
      <rPr>
        <sz val="10"/>
        <rFont val="Arial"/>
        <family val="2"/>
      </rPr>
      <t>Resourcing of the employment strategy ($0.18 million)</t>
    </r>
  </si>
  <si>
    <r>
      <t>·</t>
    </r>
    <r>
      <rPr>
        <sz val="7"/>
        <rFont val="Times New Roman"/>
        <family val="1"/>
      </rPr>
      <t xml:space="preserve">           </t>
    </r>
    <r>
      <rPr>
        <sz val="10"/>
        <rFont val="Arial"/>
        <family val="2"/>
      </rPr>
      <t>Introduction of a range of alternative payment options</t>
    </r>
  </si>
  <si>
    <t>To achieve our objective of Quality Service, we will continue to plan, deliver and improve high quality, cost effective, accessible and responsive services. The activities and initiatives for each service category and key strategic activities is described below.</t>
  </si>
  <si>
    <t>The following table highlights Council’s current and projected performance across a range of key financial indicators (KPIs). KPIs provide a useful analysis of Council’s financial position and performance and should be used in the context of the organisation’s objectives.</t>
  </si>
  <si>
    <r>
      <t> </t>
    </r>
    <r>
      <rPr>
        <b/>
        <sz val="10"/>
        <color indexed="9"/>
        <rFont val="Arial"/>
        <family val="2"/>
      </rPr>
      <t>Indicator</t>
    </r>
  </si>
  <si>
    <t>Notes</t>
  </si>
  <si>
    <t>Strategic Resource Plan Projections</t>
  </si>
  <si>
    <t>Financial performance</t>
  </si>
  <si>
    <t>Underlying result/Underlying rev</t>
  </si>
  <si>
    <t>Rate revenue/Underlying revenue</t>
  </si>
  <si>
    <t>Rate revenue/Assessment</t>
  </si>
  <si>
    <t>This service provides a range of governance, statutory and corporate support services and acts as the main customer interface with the community. Services include the coordination of council and committee meetings, records and information management and office support services at the Civic Centre. Two municipal halls are available for hire and the customer support service is delivered from four located customer service centres.</t>
  </si>
  <si>
    <t xml:space="preserve">This service provides organisational policy, systems and support in the areas of continuous improvement, corporate planning, performance measurement and reporting. </t>
  </si>
  <si>
    <r>
      <t>·</t>
    </r>
    <r>
      <rPr>
        <sz val="7"/>
        <rFont val="Times New Roman"/>
        <family val="1"/>
      </rPr>
      <t xml:space="preserve">           </t>
    </r>
    <r>
      <rPr>
        <b/>
        <sz val="10"/>
        <rFont val="Arial"/>
        <family val="2"/>
      </rPr>
      <t>Safety</t>
    </r>
    <r>
      <rPr>
        <sz val="10"/>
        <rFont val="Arial"/>
        <family val="2"/>
      </rPr>
      <t xml:space="preserve"> - We look after our environment and the welfare of others</t>
    </r>
  </si>
  <si>
    <r>
      <t>·</t>
    </r>
    <r>
      <rPr>
        <sz val="7"/>
        <rFont val="Times New Roman"/>
        <family val="1"/>
      </rPr>
      <t xml:space="preserve">           </t>
    </r>
    <r>
      <rPr>
        <b/>
        <sz val="10"/>
        <rFont val="Arial"/>
        <family val="2"/>
      </rPr>
      <t>Integrity</t>
    </r>
    <r>
      <rPr>
        <sz val="10"/>
        <rFont val="Arial"/>
        <family val="2"/>
      </rPr>
      <t xml:space="preserve"> - We are open and honest and work to the best of our ability</t>
    </r>
  </si>
  <si>
    <t>Strategic Objective</t>
  </si>
  <si>
    <t>Description</t>
  </si>
  <si>
    <t>Highlights of the Capital Works program include:</t>
  </si>
  <si>
    <t>This budget was developed through a rigorous process of consultation and review and Council endorses it as financially responsible.</t>
  </si>
  <si>
    <t>Cr Jo Johnson</t>
  </si>
  <si>
    <t>Mayor</t>
  </si>
  <si>
    <t>1.  Rates</t>
  </si>
  <si>
    <t>Open Space includes parks, playing surfaces, streetscapes, playground equipment, irrigation systems, trees and public art.</t>
  </si>
  <si>
    <t>Plant, equipment and other includes information technology, motor vehicles and plant and library product purchases.</t>
  </si>
  <si>
    <t>This service provides statutory building services to the Council community including processing of building permits, emergency management responsibilities, fire safety inspections, audits of swimming pool barriers and investigations of complaints and illegal works.</t>
  </si>
  <si>
    <t xml:space="preserve">Environmental Health </t>
  </si>
  <si>
    <t>This service protects the community’s health and well-being by coordinating food safety support programs, Tobacco Act activities and smoke free dining and gaming venue issues. The service also works to rectify any public health concerns relating to unreasonable noise emissions, housing standards and pest controls.</t>
  </si>
  <si>
    <t xml:space="preserve">User charges relate mainly to the recovery of service delivery costs through the charging of fees to users of Council’s services.  These include separate rating schemes, use of leisure, entertainment and other community facilities and the provision of human services such as family day care and home help services. In setting the budget, the key principle for determining the level of user charges has been to ensure that increases do not exceed CPI increases or market levels. </t>
  </si>
  <si>
    <t>Contributions relate to monies paid by developers in regard to public resort &amp; recreation, drainage and car parking in accordance with planning permits issued for property development.</t>
  </si>
  <si>
    <t>Forecast</t>
  </si>
  <si>
    <t>Actual</t>
  </si>
  <si>
    <t>Grant Funding Types</t>
  </si>
  <si>
    <t>Family Day Care</t>
  </si>
  <si>
    <t>General Home Care</t>
  </si>
  <si>
    <t>Primary Care Partnerships</t>
  </si>
  <si>
    <t>Aged Care</t>
  </si>
  <si>
    <t>Victorian Grants Commission</t>
  </si>
  <si>
    <t>Developer Contributions</t>
  </si>
  <si>
    <t>Timing</t>
  </si>
  <si>
    <r>
      <t>Aged &amp; Disability Services</t>
    </r>
    <r>
      <rPr>
        <vertAlign val="superscript"/>
        <sz val="10"/>
        <rFont val="Arial"/>
        <family val="2"/>
      </rPr>
      <t>4)</t>
    </r>
  </si>
  <si>
    <r>
      <t>Family Services</t>
    </r>
    <r>
      <rPr>
        <vertAlign val="superscript"/>
        <sz val="10"/>
        <rFont val="Arial"/>
        <family val="2"/>
      </rPr>
      <t>5),6)</t>
    </r>
  </si>
  <si>
    <r>
      <t>Library Services</t>
    </r>
    <r>
      <rPr>
        <vertAlign val="superscript"/>
        <sz val="10"/>
        <rFont val="Arial"/>
        <family val="2"/>
      </rPr>
      <t>7)</t>
    </r>
  </si>
  <si>
    <r>
      <t>Economic Development</t>
    </r>
    <r>
      <rPr>
        <vertAlign val="superscript"/>
        <sz val="10"/>
        <rFont val="Arial"/>
        <family val="2"/>
      </rPr>
      <t>9)</t>
    </r>
  </si>
  <si>
    <r>
      <t>Victorian Homestead</t>
    </r>
    <r>
      <rPr>
        <vertAlign val="superscript"/>
        <sz val="10"/>
        <rFont val="Arial"/>
        <family val="2"/>
      </rPr>
      <t>8)</t>
    </r>
  </si>
  <si>
    <r>
      <t>5)</t>
    </r>
    <r>
      <rPr>
        <sz val="7"/>
        <rFont val="Times New Roman"/>
        <family val="1"/>
      </rPr>
      <t xml:space="preserve">         </t>
    </r>
    <r>
      <rPr>
        <sz val="10"/>
        <rFont val="Arial"/>
        <family val="2"/>
      </rPr>
      <t>Increase in service provision from Youth Resource Centre at Victorian Civic Centre.  Support for youth consortium work, and for a young mother’s group run jointly with maternal and child health nurse and youth worker.  Council’s music centre to offer more employment opportunities to 8 young people in music related disciplines. ($0.06 million net cost)</t>
    </r>
  </si>
  <si>
    <r>
      <t>6)</t>
    </r>
    <r>
      <rPr>
        <sz val="7"/>
        <rFont val="Times New Roman"/>
        <family val="1"/>
      </rPr>
      <t xml:space="preserve">         </t>
    </r>
    <r>
      <rPr>
        <sz val="10"/>
        <rFont val="Arial"/>
        <family val="2"/>
      </rPr>
      <t>Increase to hours for pre-school field officer who currently is funded for 28 hours per week, but provides service to over 100 families and 30 pre-schools in Council. ($0.02 million net cost)</t>
    </r>
  </si>
  <si>
    <r>
      <t>7)</t>
    </r>
    <r>
      <rPr>
        <sz val="7"/>
        <rFont val="Times New Roman"/>
        <family val="1"/>
      </rPr>
      <t xml:space="preserve">         </t>
    </r>
    <r>
      <rPr>
        <sz val="10"/>
        <rFont val="Arial"/>
        <family val="2"/>
      </rPr>
      <t>New programs will be developed to reflect the cultural diversity of Council including a community languages program through the Library Services, a volunteer’s support network for leisure organisation volunteers and opportunities for new residents to participate in culturally relevant activities. ($Nil net cost)</t>
    </r>
  </si>
  <si>
    <r>
      <t>8)</t>
    </r>
    <r>
      <rPr>
        <sz val="7"/>
        <rFont val="Times New Roman"/>
        <family val="1"/>
      </rPr>
      <t xml:space="preserve">         </t>
    </r>
    <r>
      <rPr>
        <sz val="10"/>
        <rFont val="Arial"/>
        <family val="2"/>
      </rPr>
      <t>The Victorian Homestead-Centre for Decorative Arts on Mt Victorian Estate will open during the year to host major and decorative art exhibits. ($0.28 million net cost)</t>
    </r>
  </si>
  <si>
    <r>
      <t>9)</t>
    </r>
    <r>
      <rPr>
        <sz val="7"/>
        <rFont val="Times New Roman"/>
        <family val="1"/>
      </rPr>
      <t xml:space="preserve">         </t>
    </r>
    <r>
      <rPr>
        <sz val="10"/>
        <rFont val="Arial"/>
        <family val="2"/>
      </rPr>
      <t>Resourcing of the Employment Strategy will see the engagement of a part time employment co-ordinator to ensure that Council gains its fair share of employment programs and is able to respond to employment and training issues in the municipality.  Resources also include provision for Council’s participation in the State Government’s Community Jobs Program and also the implementation of recommendations arising from the Employment Strategy.  ($0.18 million net cost)</t>
    </r>
  </si>
  <si>
    <r>
      <t>Communications</t>
    </r>
    <r>
      <rPr>
        <vertAlign val="superscript"/>
        <sz val="10"/>
        <rFont val="Arial"/>
        <family val="2"/>
      </rPr>
      <t>10)</t>
    </r>
  </si>
  <si>
    <r>
      <t>10)</t>
    </r>
    <r>
      <rPr>
        <sz val="7"/>
        <rFont val="Times New Roman"/>
        <family val="1"/>
      </rPr>
      <t xml:space="preserve">         </t>
    </r>
    <r>
      <rPr>
        <sz val="10"/>
        <rFont val="Arial"/>
        <family val="2"/>
      </rPr>
      <t>A major step forward in the improvement of Council’s Multilingual Communication Service to meet the needs of a non English speaking background community including a major redevelopment of Council’s Multilingual Website and other communication services. ($0.05 million net cost).</t>
    </r>
  </si>
  <si>
    <r>
      <t>Financial Services</t>
    </r>
    <r>
      <rPr>
        <vertAlign val="superscript"/>
        <sz val="10"/>
        <rFont val="Arial"/>
        <family val="2"/>
      </rPr>
      <t>11)</t>
    </r>
    <r>
      <rPr>
        <sz val="10"/>
        <rFont val="Arial"/>
        <family val="2"/>
      </rPr>
      <t xml:space="preserve"> </t>
    </r>
  </si>
  <si>
    <r>
      <t>Information Services</t>
    </r>
    <r>
      <rPr>
        <vertAlign val="superscript"/>
        <sz val="10"/>
        <rFont val="Arial"/>
        <family val="2"/>
      </rPr>
      <t>12)</t>
    </r>
    <r>
      <rPr>
        <sz val="10"/>
        <rFont val="Arial"/>
        <family val="2"/>
      </rPr>
      <t xml:space="preserve"> </t>
    </r>
  </si>
  <si>
    <r>
      <t>12)</t>
    </r>
    <r>
      <rPr>
        <sz val="7"/>
        <rFont val="Times New Roman"/>
        <family val="1"/>
      </rPr>
      <t xml:space="preserve">         </t>
    </r>
    <r>
      <rPr>
        <sz val="10"/>
        <rFont val="Arial"/>
        <family val="2"/>
      </rPr>
      <t>Significant advances will be made in the further development of the Geographic Information System (GIS).  Additionally, public access to the GIS will become operational during this calendar year, as will the commissioning of the Community (Internet) Portal and community email facilities.  These initiatives will place Council firmly at the forefront of local governments in Victoria and Australia for electronic public access to service information and facilities. ($Nil net cost)</t>
    </r>
  </si>
  <si>
    <r>
      <t>Customer &amp; Civic Services</t>
    </r>
    <r>
      <rPr>
        <vertAlign val="superscript"/>
        <sz val="10"/>
        <rFont val="Arial"/>
        <family val="2"/>
      </rPr>
      <t>13)</t>
    </r>
    <r>
      <rPr>
        <sz val="10"/>
        <rFont val="Arial"/>
        <family val="2"/>
      </rPr>
      <t xml:space="preserve"> </t>
    </r>
  </si>
  <si>
    <r>
      <t>Performance Support</t>
    </r>
    <r>
      <rPr>
        <vertAlign val="superscript"/>
        <sz val="10"/>
        <rFont val="Arial"/>
        <family val="2"/>
      </rPr>
      <t>14)</t>
    </r>
    <r>
      <rPr>
        <sz val="10"/>
        <rFont val="Arial"/>
        <family val="2"/>
      </rPr>
      <t xml:space="preserve"> </t>
    </r>
  </si>
  <si>
    <r>
      <t>13)</t>
    </r>
    <r>
      <rPr>
        <sz val="7"/>
        <rFont val="Times New Roman"/>
        <family val="1"/>
      </rPr>
      <t xml:space="preserve">         </t>
    </r>
    <r>
      <rPr>
        <sz val="10"/>
        <rFont val="Arial"/>
        <family val="2"/>
      </rPr>
      <t>Customer service facilities will be provided at the new Victorian Community Centre following its completion. ($0.11 million net cost)</t>
    </r>
  </si>
  <si>
    <t>In response to these influences, guidelines were prepared and distributed to all Council officers with budget responsibilities. The guidelines set out the key budget principles upon which the officers were to prepare their budgets. The principles included:</t>
  </si>
  <si>
    <r>
      <t>·</t>
    </r>
    <r>
      <rPr>
        <sz val="7"/>
        <rFont val="Times New Roman"/>
        <family val="1"/>
      </rPr>
      <t xml:space="preserve">           </t>
    </r>
    <r>
      <rPr>
        <sz val="10"/>
        <rFont val="Arial"/>
        <family val="2"/>
      </rPr>
      <t>Salaries and wages to be increased in line with Average Weekly Earnings</t>
    </r>
  </si>
  <si>
    <r>
      <t>·</t>
    </r>
    <r>
      <rPr>
        <sz val="7"/>
        <rFont val="Times New Roman"/>
        <family val="1"/>
      </rPr>
      <t xml:space="preserve">           </t>
    </r>
    <r>
      <rPr>
        <sz val="10"/>
        <rFont val="Arial"/>
        <family val="2"/>
      </rPr>
      <t>Contract labor to be minimized</t>
    </r>
  </si>
  <si>
    <t>4. Analysis of operating budget</t>
  </si>
  <si>
    <r>
      <t>·</t>
    </r>
    <r>
      <rPr>
        <sz val="7"/>
        <rFont val="Times New Roman"/>
        <family val="1"/>
      </rPr>
      <t xml:space="preserve">           </t>
    </r>
    <r>
      <rPr>
        <sz val="10"/>
        <rFont val="Arial"/>
        <family val="2"/>
      </rPr>
      <t>Anticipated non EBA wages growth of 3.5% or $0.48 million due mainly to small increases in staff 
       numbers in Family Day Care and General Home Care in response to increased community demand 
       for these services. As indicated above, additional funding will be available to cover the extension of 
       these services.</t>
    </r>
  </si>
  <si>
    <t>Department/Unit</t>
  </si>
  <si>
    <t xml:space="preserve">Source: Appendix A. Amore detailed listing of capital works is included in Appendix C. </t>
  </si>
  <si>
    <t xml:space="preserve"> (Revenue)</t>
  </si>
  <si>
    <t>Service</t>
  </si>
  <si>
    <t>Underlying surplus (deficit)</t>
  </si>
  <si>
    <t>Other</t>
  </si>
  <si>
    <t>5.1.1 Operating activities ($3.59 million increase)</t>
  </si>
  <si>
    <t>The increase in cash inflows from operating activities is due mainly to a $3.37 million increase in capital grants to fund the capital works program and a $2.26 million increase in rates and charges, which is in line with the rate increase of 3.9%.</t>
  </si>
  <si>
    <t>Victorian City Council has a clear strength in the bond and affinity between its Councillors, the community and staff. Staff support the community leadership and governance role of Councillors, and work together to achieve the commitments of the Council Plan. Having all Victorian City Council staff practise the following organisational values enhance the quality of this partnership:</t>
  </si>
  <si>
    <r>
      <t>·</t>
    </r>
    <r>
      <rPr>
        <sz val="7"/>
        <rFont val="Times New Roman"/>
        <family val="1"/>
      </rPr>
      <t xml:space="preserve">           </t>
    </r>
    <r>
      <rPr>
        <b/>
        <sz val="10"/>
        <rFont val="Arial"/>
        <family val="2"/>
      </rPr>
      <t>Respect</t>
    </r>
    <r>
      <rPr>
        <sz val="10"/>
        <rFont val="Arial"/>
        <family val="2"/>
      </rPr>
      <t xml:space="preserve"> - We acknowledge the opinions of others and their rights and differences.</t>
    </r>
  </si>
  <si>
    <r>
      <t>·</t>
    </r>
    <r>
      <rPr>
        <sz val="7"/>
        <rFont val="Times New Roman"/>
        <family val="1"/>
      </rPr>
      <t xml:space="preserve">           </t>
    </r>
    <r>
      <rPr>
        <sz val="10"/>
        <rFont val="Arial"/>
        <family val="2"/>
      </rPr>
      <t>Existing fees and charges to be increased in line with CPI or market levels</t>
    </r>
  </si>
  <si>
    <r>
      <t>·</t>
    </r>
    <r>
      <rPr>
        <sz val="7"/>
        <rFont val="Times New Roman"/>
        <family val="1"/>
      </rPr>
      <t xml:space="preserve">           </t>
    </r>
    <r>
      <rPr>
        <sz val="10"/>
        <rFont val="Arial"/>
        <family val="2"/>
      </rPr>
      <t>Grants to be based on confirmed funding levels</t>
    </r>
  </si>
  <si>
    <r>
      <t>·</t>
    </r>
    <r>
      <rPr>
        <sz val="7"/>
        <rFont val="Times New Roman"/>
        <family val="1"/>
      </rPr>
      <t xml:space="preserve">           </t>
    </r>
    <r>
      <rPr>
        <sz val="10"/>
        <rFont val="Arial"/>
        <family val="2"/>
      </rPr>
      <t>New revenue sources to be identified where possible</t>
    </r>
  </si>
  <si>
    <t>Capital works</t>
  </si>
  <si>
    <t>o</t>
  </si>
  <si>
    <t>Key to Forecast Trend:</t>
  </si>
  <si>
    <t>+  Forecast improvement in Council's financial performance/financial position indicator</t>
  </si>
  <si>
    <t>o  Forecasts that Council's financial performance/financial position indicator will be steady</t>
  </si>
  <si>
    <t xml:space="preserve"> -  Forecast deterioration in Council's financial performance/financial position indicator</t>
  </si>
  <si>
    <t>The following graph shows the general financial indicators over the four year period.</t>
  </si>
  <si>
    <t>The key outcomes of the Plan are as follows:</t>
  </si>
  <si>
    <t>Deliver high quality value for money services in areas that are important to the community and will involve the community in determining and evaluating their performance on an ongoing basis.</t>
  </si>
  <si>
    <t>Work to improve the quality of our natural and urban environment, and will stimulate development activity within a framework that protects and enhances the natural environment, heritage assets and residential amenity.</t>
  </si>
  <si>
    <t>2.  Community and
     economic
     development</t>
  </si>
  <si>
    <t>3.  Community
     participation</t>
  </si>
  <si>
    <t>4.  Resource
     management</t>
  </si>
  <si>
    <t>6.  Urban
     development and
     environment</t>
  </si>
  <si>
    <t>1.  Advocacy and
     leadership</t>
  </si>
  <si>
    <t>To achieve our objective of Advocacy and Leadership, we will continue to plan, deliver and improve high quality, cost effective, accessible and responsive services. The activities and initiatives for each service category and key strategic activities is described below.</t>
  </si>
  <si>
    <t>Activities</t>
  </si>
  <si>
    <t>Expenditure</t>
  </si>
  <si>
    <t>Net Cost</t>
  </si>
  <si>
    <t>$'000</t>
  </si>
  <si>
    <t>Councillors, Chief Executive and Executive Team</t>
  </si>
  <si>
    <t>This area includes the Mayor, Councillors, Chief Executive Officer and Executive Management Team and associated support which cannot be easily attributed to the direct service provision areas.</t>
  </si>
  <si>
    <r>
      <t>Social policy</t>
    </r>
    <r>
      <rPr>
        <vertAlign val="superscript"/>
        <sz val="10"/>
        <rFont val="Arial"/>
        <family val="2"/>
      </rPr>
      <t>1)-3)</t>
    </r>
  </si>
  <si>
    <t>This service has the responsibility to frame and respond to the challenges of social inclusion that present to Council. It is the responsibility of this service to ensure that issues that arise and situations and trends that develop of a social policy nature are responded to appropriately by Council.</t>
  </si>
  <si>
    <t>Initiatives</t>
  </si>
  <si>
    <r>
      <t>1)</t>
    </r>
    <r>
      <rPr>
        <sz val="7"/>
        <rFont val="Times New Roman"/>
        <family val="1"/>
      </rPr>
      <t xml:space="preserve">         </t>
    </r>
    <r>
      <rPr>
        <sz val="10"/>
        <rFont val="Arial"/>
        <family val="2"/>
      </rPr>
      <t>The recommendations from the Poverty Inquiry will be implemented with a responsible gambling charter to be developed with gambling agencies in Council to ensure the promotion of responsible gambling among Council residents.  Also, further dialogue will occur with the State Government to address adverse impacts of gambling in the municipality. ($Nil net cost)</t>
    </r>
  </si>
  <si>
    <r>
      <t>2)</t>
    </r>
    <r>
      <rPr>
        <sz val="7"/>
        <rFont val="Times New Roman"/>
        <family val="1"/>
      </rPr>
      <t xml:space="preserve">         </t>
    </r>
    <r>
      <rPr>
        <sz val="10"/>
        <rFont val="Arial"/>
        <family val="2"/>
      </rPr>
      <t>Council’s Friendship City Relationship with East Timor will be realised through the commencement of several projects to assist the rebuilding of community and basic infrastructure in East Timor. ($Nil net cost)</t>
    </r>
  </si>
  <si>
    <r>
      <t>3)</t>
    </r>
    <r>
      <rPr>
        <sz val="7"/>
        <rFont val="Times New Roman"/>
        <family val="1"/>
      </rPr>
      <t xml:space="preserve">         </t>
    </r>
    <r>
      <rPr>
        <sz val="10"/>
        <rFont val="Arial"/>
        <family val="2"/>
      </rPr>
      <t>Additional funding to the Community Grants program which is the first additional funding for some years for this significant community program. ($0.44 million net cost)</t>
    </r>
  </si>
  <si>
    <t>Key strategic activities</t>
  </si>
  <si>
    <t>Strategic Activity</t>
  </si>
  <si>
    <t>Performance Measure</t>
  </si>
  <si>
    <t>Performance Target</t>
  </si>
  <si>
    <t>To achieve our objective of Community &amp; Economic Development, we will continue to plan, deliver and improve high quality, cost effective, accessible and responsive services. The activities and initiatives for each service category and key strategic activities is described below.</t>
  </si>
  <si>
    <t>(Revenue)</t>
  </si>
  <si>
    <t>This service provides a range of services for the aged and disabled including home delivered meals, personal care, transport, dementia care, home maintenance, housing support and senior citizen clubs.</t>
  </si>
  <si>
    <t>This service provides family oriented support services including pre-schools, a toy library, maternal &amp; child health, pre-school dental, counselling &amp; support, youth services, immunization, family day care, holiday programs and health &amp; safety.</t>
  </si>
  <si>
    <t>This service provides public library services at three locations and provides a customer focused service that caters for the cultural, educational and recreational needs of residents and provides a focal point for the community where they can meet, relax and enjoy the facilities and services offered.</t>
  </si>
  <si>
    <t>Victorian Park</t>
  </si>
  <si>
    <t>This service provides public open space, an 18 hole public golf course, pristine environmental areas, a visitor’s centre and café and an accredited Tourist Information Centre.  Victorian Park is also home to a Settlement, a community tourist attraction providing a host of activities and programs in the Urban Farm, Heritage Village and the Wildlife Reserve.</t>
  </si>
  <si>
    <t>Leisure Outsourcing</t>
  </si>
  <si>
    <t>This service includes a 9 hole public golf course which offers a range of golfing programs and events including tournaments.  It provides a range of recreational facilities including indoor and outdoor swimming pools, a fully equipped Gymnasium, aqua aerobics, aerobics, pump, circuit, yoga and gymnastics classes, public tennis courts and childcare facilities.  It also provides 4 indoor and 3 outdoor multipurpose courts and provides an extensive range of recreational programs and opportunities accessible to individuals of all ages, sexes and abilities.</t>
  </si>
  <si>
    <t>Arts and Entertainment Centre</t>
  </si>
  <si>
    <t>This service provides theatre services including technical staging advice and performance operations, facilities for presentations including events for children, families and older people and exhibitions of works by local artists, function and catering services including seminars, meetings, conferences and expos and a kiosk.  This service is also responsible for management of the public facilities at the Council Town Hall are the delivery of the annual Festival.</t>
  </si>
  <si>
    <t>Victorian Leisure Centre</t>
  </si>
  <si>
    <r>
      <t xml:space="preserve">6 Asset renewal/Total depreciation </t>
    </r>
    <r>
      <rPr>
        <sz val="10"/>
        <rFont val="Arial"/>
        <family val="2"/>
      </rPr>
      <t>- This percentage indicates the extent of Council's renewals against its depreciation charge (an indication of the decline in value of its existing capital assets). A percentage greater than 100 indicates Council is maintaining its existing assets, while a percentage less than 100 means its assets are deteriorating faster than they are being renewed and future capital expenditure will be required to renew assets.</t>
    </r>
  </si>
  <si>
    <t xml:space="preserve">Net decrease in cash &amp; cash equivalents </t>
  </si>
  <si>
    <t xml:space="preserve">Cash &amp; cash equivalents at end of year </t>
  </si>
  <si>
    <t>Budgeted Standard Capital Works Statement</t>
  </si>
  <si>
    <t>Capital works areas</t>
  </si>
  <si>
    <t>Plant, equipment &amp; other</t>
  </si>
  <si>
    <t>Depreciation &amp; amortisation</t>
  </si>
  <si>
    <t>Written down value of assets sold</t>
  </si>
  <si>
    <t>Recognition of previously unrecognised assets</t>
  </si>
  <si>
    <t>Budgeted Statement of Investment Reserves</t>
  </si>
  <si>
    <t>Statutory</t>
  </si>
  <si>
    <t>Car parking</t>
  </si>
  <si>
    <t>Drainage</t>
  </si>
  <si>
    <t>Public resort and recreation</t>
  </si>
  <si>
    <t>Total statutory reserves</t>
  </si>
  <si>
    <t>Discretionary</t>
  </si>
  <si>
    <t>Building replacement</t>
  </si>
  <si>
    <t>Property development</t>
  </si>
  <si>
    <t>Tip development</t>
  </si>
  <si>
    <t>Plant replacement</t>
  </si>
  <si>
    <t>Golf course</t>
  </si>
  <si>
    <t>Visitors parks</t>
  </si>
  <si>
    <t>Total discretionary reserves</t>
  </si>
  <si>
    <t>Total reserves</t>
  </si>
  <si>
    <t xml:space="preserve">Cash &amp; cash equivalents at beginning of year </t>
  </si>
  <si>
    <t>Appendix B</t>
  </si>
  <si>
    <t>$</t>
  </si>
  <si>
    <t>New borrowings (other than refinancing)</t>
  </si>
  <si>
    <t>Debt redemption</t>
  </si>
  <si>
    <t>2.1  The proposed rate in the dollar for each type of rate to be levied</t>
  </si>
  <si>
    <t>Type of Property</t>
  </si>
  <si>
    <t>cents/$CIV</t>
  </si>
  <si>
    <t>General rate for rateable residential properties</t>
  </si>
  <si>
    <t>Victorian City Council is located on the northern edge of Melbourne. The city, covering an area of 51 square kilometres, comprises the former cities of East and West and the southern parts of the former North municipality.</t>
  </si>
  <si>
    <t>Debt servicing/Total revenue</t>
  </si>
  <si>
    <t>Grants/Total revenue</t>
  </si>
  <si>
    <t>Fees &amp; charges/Total revenue</t>
  </si>
  <si>
    <t>Financial position</t>
  </si>
  <si>
    <t>Indebtedness/Rate revenue</t>
  </si>
  <si>
    <t>Underlying result/Total assets</t>
  </si>
  <si>
    <t>Net realisable assets/Assessment</t>
  </si>
  <si>
    <t>Current assets/Current liabilities</t>
  </si>
  <si>
    <t>Total liabilities/Assessment</t>
  </si>
  <si>
    <t>$12,225</t>
  </si>
  <si>
    <t>- New assets</t>
  </si>
  <si>
    <t>78.3%</t>
  </si>
  <si>
    <t xml:space="preserve">      59.5 </t>
  </si>
  <si>
    <t xml:space="preserve">   107.5 </t>
  </si>
  <si>
    <t xml:space="preserve">      96.5 </t>
  </si>
  <si>
    <t xml:space="preserve">    111.0 </t>
  </si>
  <si>
    <t>Capital works/Rate revenue</t>
  </si>
  <si>
    <t>54.9%</t>
  </si>
  <si>
    <t xml:space="preserve">      70.7 </t>
  </si>
  <si>
    <t xml:space="preserve">      50.2 </t>
  </si>
  <si>
    <t xml:space="preserve">      38.0 </t>
  </si>
  <si>
    <t xml:space="preserve">      33.8 </t>
  </si>
  <si>
    <t>5</t>
  </si>
  <si>
    <t>87.1%</t>
  </si>
  <si>
    <t xml:space="preserve">    120.4 </t>
  </si>
  <si>
    <t xml:space="preserve">    104.9 </t>
  </si>
  <si>
    <t xml:space="preserve">     83.4 </t>
  </si>
  <si>
    <t xml:space="preserve">      83.3 </t>
  </si>
  <si>
    <t>Notes to indicators</t>
  </si>
  <si>
    <t>2014/15</t>
  </si>
  <si>
    <t>SRP2014/15</t>
  </si>
  <si>
    <t>SRP2015</t>
  </si>
  <si>
    <t>Income</t>
  </si>
  <si>
    <t>Contributions - cash</t>
  </si>
  <si>
    <t>Contributions - non-monetary assets</t>
  </si>
  <si>
    <t>Grants - Operating (recurrent)</t>
  </si>
  <si>
    <t>Grants - Operating (non-recurrent)</t>
  </si>
  <si>
    <t>Grants - Capital (recurrent)</t>
  </si>
  <si>
    <t>Grants - Capital (non-recurrent)</t>
  </si>
  <si>
    <t>Other income</t>
  </si>
  <si>
    <t>Total income</t>
  </si>
  <si>
    <t>Expenses</t>
  </si>
  <si>
    <r>
      <t>1 Underlying result</t>
    </r>
    <r>
      <rPr>
        <i/>
        <sz val="10"/>
        <rFont val="Arial"/>
        <family val="2"/>
      </rPr>
      <t xml:space="preserve"> </t>
    </r>
    <r>
      <rPr>
        <sz val="10"/>
        <rFont val="Arial"/>
        <family val="2"/>
      </rPr>
      <t>- Improvement in financial performance expected over the period although continued losses means reliance on Council's cash reserves or increased debt to maintain services.</t>
    </r>
  </si>
  <si>
    <t>Expenses/Assessment</t>
  </si>
  <si>
    <t>Property and facilities</t>
  </si>
  <si>
    <t>Aged services</t>
  </si>
  <si>
    <t>Family services</t>
  </si>
  <si>
    <t>Parks and leisure</t>
  </si>
  <si>
    <t>Arts, culture and libraries</t>
  </si>
  <si>
    <t>Planning and amenity</t>
  </si>
  <si>
    <t>Environment and waste</t>
  </si>
  <si>
    <t>Roads and drainage</t>
  </si>
  <si>
    <t xml:space="preserve">The above chart provides an indication of how Council allocates its expenditure across the main services that it delivers.  It shows how much is allocated to each service area for every $100 that Council spends. </t>
  </si>
  <si>
    <t>May</t>
  </si>
  <si>
    <t>May/Jun</t>
  </si>
  <si>
    <t>Jun</t>
  </si>
  <si>
    <t>Aug</t>
  </si>
  <si>
    <r>
      <t>20)</t>
    </r>
    <r>
      <rPr>
        <sz val="7"/>
        <rFont val="Times New Roman"/>
        <family val="1"/>
      </rPr>
      <t xml:space="preserve">         </t>
    </r>
    <r>
      <rPr>
        <sz val="10"/>
        <rFont val="Arial"/>
        <family val="2"/>
      </rPr>
      <t>An extra position is included to implement the storm water management program and coordinate the implementation of the Victorian Park Lake water quality and weir works, including further funding work and community liaison. The position will be a two year role in line with the lake timescale. An additional $0.05 million is also included in this year’s budget for the environmental monitoring of the old landfill gas and leachate. ($0.08 million net cost)</t>
    </r>
  </si>
  <si>
    <r>
      <t>22)</t>
    </r>
    <r>
      <rPr>
        <sz val="7"/>
        <rFont val="Times New Roman"/>
        <family val="1"/>
      </rPr>
      <t xml:space="preserve">         </t>
    </r>
    <r>
      <rPr>
        <sz val="10"/>
        <rFont val="Arial"/>
        <family val="2"/>
      </rPr>
      <t>In recent years the Building Supervisor’s role has increased in scope and volume. This includes mandatory tasks related to: site dispensation and consents, smoke detector and swimming pool fencing. Additionally complaints and enforcement requests for work carried out by private building supervisors and general complaints related to urban consolidation have increased. This budget sees the development of two new positions, an additional building supervisor and a building enforcement officer to address these issues. ($0.03 million net cost)</t>
    </r>
  </si>
  <si>
    <t>Funding sources:</t>
  </si>
  <si>
    <r>
      <t>·</t>
    </r>
    <r>
      <rPr>
        <sz val="7"/>
        <rFont val="Times New Roman"/>
        <family val="1"/>
      </rPr>
      <t xml:space="preserve">           </t>
    </r>
    <r>
      <rPr>
        <sz val="10"/>
        <rFont val="Arial"/>
        <family val="2"/>
      </rPr>
      <t>Construction and material costs to increase in line with the Engineering Construction Index</t>
    </r>
  </si>
  <si>
    <t>4.1 Budgeted income statement</t>
  </si>
  <si>
    <t>4.1.1 Underlying deficit ($0.41 increase)</t>
  </si>
  <si>
    <t>Income Types</t>
  </si>
  <si>
    <t>4.2  Income</t>
  </si>
  <si>
    <t>Grants - operating</t>
  </si>
  <si>
    <t>Grants - capital</t>
  </si>
  <si>
    <t>Grants – capital</t>
  </si>
  <si>
    <t xml:space="preserve">A detailed listing of fees and charges is included in Appendix E. </t>
  </si>
  <si>
    <t>A detailed listing of statutory fees is included in Appendix E.</t>
  </si>
  <si>
    <t>4.2.4 Contributions - cash ($0.61 million decrease)</t>
  </si>
  <si>
    <t>4.2.5 Grants - operating ($0.91 million decrease)</t>
  </si>
  <si>
    <t>4.2.6 Grants - capital ($3.37 million increase)</t>
  </si>
  <si>
    <t>4.2.7 Net gain on sale of assets ($0.29 million decrease)</t>
  </si>
  <si>
    <t>4.2.8 Other income ($0.44 million increase)</t>
  </si>
  <si>
    <t xml:space="preserve">Other income relates to a range of items such as private works, cost recoups and other miscellaneous income items.  It also includes interest revenue on investments and rate arrears. </t>
  </si>
  <si>
    <t>4.3  Expenses</t>
  </si>
  <si>
    <t>Expense Types</t>
  </si>
  <si>
    <t xml:space="preserve">Grants - operating </t>
  </si>
  <si>
    <t xml:space="preserve">Grants - capital </t>
  </si>
  <si>
    <t>User fees and fines</t>
  </si>
  <si>
    <t>The net cash flows from operating activities does not equal the surplus (deficit) for the year as the expected revenues and expenses of the Council include non-cash items which have been excluded from the Cash Flow Statement. The budgeted operating result is reconciled to budgeted cash flows available from operating activities as set out in the following table.</t>
  </si>
  <si>
    <t>7.1.3  Working Capital ($12.6 million decrease)</t>
  </si>
  <si>
    <t>Working capital is the excess of current assets above current liabilities.  This calculation recogniszes that although Council has current assets, some of those assets are already committed to the future settlement of liabilities in the following 12 months, and are therefore not available for discretionary spending.
Council has also committed further current assets to specific and restricted purposes, represented by reserves, which may not yet be represented as current liabilities at 30 June.</t>
  </si>
  <si>
    <t>Working capital</t>
  </si>
  <si>
    <t>Restricted cash and investment current assets</t>
  </si>
  <si>
    <t xml:space="preserve"> - Statutory reserves</t>
  </si>
  <si>
    <t xml:space="preserve"> - Discretionary reserves</t>
  </si>
  <si>
    <t>Unrestricted working capital*</t>
  </si>
  <si>
    <t>Having reviewed the various valuation bases for determining the property value component of rates, Council has determined to apply a Capital Improved Value (CIV) basis on the grounds that it provides the most equitable distribution of rates across the municipality. There are currently no plans to change that basis, but Council does review its rating structure every four years.</t>
  </si>
  <si>
    <t xml:space="preserve">Statutory fees and fines </t>
  </si>
  <si>
    <t xml:space="preserve">Materials and consumables </t>
  </si>
  <si>
    <t>Appendix E</t>
  </si>
  <si>
    <t>E</t>
  </si>
  <si>
    <t>Fees and charges schedule</t>
  </si>
  <si>
    <t>E   Fees and charges schedule</t>
  </si>
  <si>
    <t>Engineering Construction Index</t>
  </si>
  <si>
    <t>Non-residential Building Index</t>
  </si>
  <si>
    <t>SRP2015/16</t>
  </si>
  <si>
    <t>SRP2016</t>
  </si>
  <si>
    <t>The population is ageing and the city has a greater proportion of older people compared to the Melbourne average. The age profile is similar to metropolitan averages however there is a slightly lower proportion of five to 14 year olds and 45 to 64 year olds. In addition, the proportion of 25 to 44 year olds is higher and the proportion of people aged over 65 years is significantly higher. (Source: Australian Bureau of Statistics, Census of Population and Housing).</t>
  </si>
  <si>
    <t xml:space="preserve">The number of homes is increasing. In 2011, there were 52,584 dwellings, of which 52,505 were private homes and 79 were non-private dwellings such as nursing homes, hotels and hostels. While more housing stock is available, the population has remained fairly stable, due to decreasing household sizes. Trends show that the number of one-person households is increasing, as is the number of small households. </t>
  </si>
  <si>
    <t>The proportion of separate houses has fallen over the past decade with the growth of flats, units or apartments, along with semidetached, row, terrace and townhouses. Residential property prices over the past few years have risen at a relatively fast rate in comparison to the Melbourne metropolitan area. The median house price increased from $212,500 in 2003 to $380,500 in 2011. (Source: Department of Sustainability and Environment, A Guide to Property Values, 2010).</t>
  </si>
  <si>
    <t>In the past decade, Melbourne’s northern region, which includes Victorian City, has experienced a steadily improving retention of students from Year 10 to Year 12, up from 86% in 2002 to 87.7% in 2011. (Source: Department of Education and Training, Summary Statistics Victorian Schools).</t>
  </si>
  <si>
    <t>People in Victorian City are also becoming better educated. The proportion of residents who have non-school qualifications is increasing. Many more residents in 2011 had completed a non-school qualification than in 2000 (33% compared with 22%). (Source: Australian Bureau of Statistics, Census of Population and Housing).</t>
  </si>
  <si>
    <t>Cash and cash equivalents held by Council are restricted in part, and not fully available for Council’s operations. The budgeted cash flow statement above indicates that Council is estimating at 30 June 2013 it will have cash and investments of $12.21 million, which has been restricted as shown in the following table.</t>
  </si>
  <si>
    <t>2015/16</t>
  </si>
  <si>
    <t>In addition to using cash generated from its annual operations, borrowings and external contributions such as government grants, Council has significant cash or investment reserves that are also used to fund a variety of capital projects. These reserves are either ‘statutory’ or ’discretionary’ cash reserves. Statutory reserves relate to cash and investments held by Council that must be expended on a specific purpose as directed by legislation or a funding body, and include contributions to car parking, drainage and public resort and recreation. Discretionary cash reserves relate to those cash and investment balances that have been set aside by Council and can be used at Council’s discretion, even though they may be earmarked for a specific purpose. Appendix A includes a Statement of Reserves which is a summary of the investment reserves for the year ending 30 June 2013.</t>
  </si>
  <si>
    <t>Under the Act, Council is required to prepare and adopt an annual budget for each financial year. The budget is required to include certain information about the rates and charges that Council intends to levy as well as a range of other information required by the Regulations which support the Act.</t>
  </si>
  <si>
    <t>This section lists the budget processes to be undertaken in order to adopt the Budget in accordance with the Local Government Act 1989 (the Act) and Local Government (Finance and Reporting) Regulations 2004 (the Regulations).</t>
  </si>
  <si>
    <t>In advance of preparing the budget, Officers firstly review and update Council's long term financial projections. The preparation of the budget, within this longer term context,  begins with Officers preparing the operating and capital components of the annual budget during February and March.  A draft consolidated budget is then prepared and various iterations are considered by Council at informal briefings during April.  A ‘proposed’ budget is prepared in accordance with the Act and submitted to Council in May for approval ’in principle’. Council is then required to give ’public notice’ that it intends to ’adopt’ the budget. It must give 28 days notice of its intention to adopt the proposed budget and make the budget available for inspection at its offices and on its web site. A person has a right to make a submission on any proposal contained in the budget and any submission must be considered before adoption of the budget by Council.</t>
  </si>
  <si>
    <t>2.   Officers prepare operating and capital budgets</t>
  </si>
  <si>
    <t>1.   Officers update Council's long term financial projections</t>
  </si>
  <si>
    <t>Dec/Jan</t>
  </si>
  <si>
    <t>4.   Proposed budget submitted to Council for approval</t>
  </si>
  <si>
    <t>5.   Public notice advising intention to adopt budget</t>
  </si>
  <si>
    <t>6.   Budget available for public inspection and comment</t>
  </si>
  <si>
    <t>8.   Submissions period closes (28 days)</t>
  </si>
  <si>
    <t>9.   Submissions considered by Council/Committee</t>
  </si>
  <si>
    <t>11. Copy of adopted budget submitted to the Minister</t>
  </si>
  <si>
    <t>10. Budget and submissions presented to Council for adoption</t>
  </si>
  <si>
    <t>3.5  Long term strategies</t>
  </si>
  <si>
    <t>5.1.4</t>
  </si>
  <si>
    <t>5.2.3 Unrestricted cash and investments ($3.77 million)</t>
  </si>
  <si>
    <t>At present, Council is similar to most municipalities in that it is presently unable to fully fund asset renewal requirements identified in the Infrastructure Strategy. While the Infrastructure Strategy is endeavouring to provide a sufficient level of annual funding to meet ongoing asset renewal needs, the above graph indicates that in later years the required asset renewal is not being addressed creating an asset renewal gap and increasing the level of backlog. Backlog is the renewal works that Council has not been able to fund over the past years and is equivalent to the accumulated asset renewal gap. In the above graph the backlog at the beginning of the five year period was $5.00 million and $6.61 million at the end of the period.</t>
  </si>
  <si>
    <t>Debt servicing &amp;redemption/Rate revenue</t>
  </si>
  <si>
    <t>Indebtedness/Realisable Assets</t>
  </si>
  <si>
    <t>Capital expenditure ($'000)</t>
  </si>
  <si>
    <t>Employee costs ($'000)</t>
  </si>
  <si>
    <t>12. Revised budget where a material change has arisen</t>
  </si>
  <si>
    <t>Sep-Jun</t>
  </si>
  <si>
    <t>Implement outcomes of the Poverty Inquiry recommendations through development of a responsible gambling charter for the City.</t>
  </si>
  <si>
    <t>Implement the community languages program to improve the way Council meets the cultural diversity needs of the community</t>
  </si>
  <si>
    <t>Redevelop Council's multilingual website and other communication services in order to meet the needs of the non-English speaking community</t>
  </si>
  <si>
    <t>Develop a community engagement framework to increase community participation in decision making</t>
  </si>
  <si>
    <t>Complete the capital works program to ensure assets are provided and maintained at an appropriate level</t>
  </si>
  <si>
    <t xml:space="preserve">Quantity: The proportion of budgeted Capital Works projects completed at the conclusion of the financial year.
Cost: The proportion of capital works projects completed within the allocated budget
Quality: The number of attendances at the new Victorian City Council Velodrome / State Bowls Centre
</t>
  </si>
  <si>
    <t xml:space="preserve">90%
90%
&gt;5,000
</t>
  </si>
  <si>
    <t>Develop and implement a new workforce plan in order to attract and retain quality staff</t>
  </si>
  <si>
    <t xml:space="preserve">Quantity: Proportion of total permanent staff continuing employment with Council each year.
Quality: Proportion of staff who are overall satisfied or very satisfied with working at the city.
Time: Approval of the new workforce plan within the required timeframe
</t>
  </si>
  <si>
    <t>Implement the Continuous Improvement program in order to ensure Council is delivering effective and efficient services to the community</t>
  </si>
  <si>
    <t>Implement the Customer Service Excellence Program to enhance frontline service delivery to community members</t>
  </si>
  <si>
    <t xml:space="preserve">Time: Service Excellence program completed within the required timeframes
Quality: Average time taken (in seconds) to answer telephone call enquiries
Quality: Proportion of telephone calls with enquiries resolved at first point of contact
</t>
  </si>
  <si>
    <t>Implement an on-line application process and reduce the time taken to process planning applications</t>
  </si>
  <si>
    <t xml:space="preserve">≥ 90%
&gt;500
&lt;$0
</t>
  </si>
  <si>
    <t>Implement a targeted education program for residents to reduce the amount of waste diverted to landfill</t>
  </si>
  <si>
    <t xml:space="preserve">≥ 2%
&gt;1000
</t>
  </si>
  <si>
    <t>Implement an energy efficiency program to reduce Council’s carbon footprint</t>
  </si>
  <si>
    <t xml:space="preserve">5%
3%
</t>
  </si>
  <si>
    <t>5.1.3 Financing activities ($0.07 million decrease)</t>
  </si>
  <si>
    <t>Current year funding</t>
  </si>
  <si>
    <t>Prior years funding</t>
  </si>
  <si>
    <t>6.2.4 Operations ($8.87 million)</t>
  </si>
  <si>
    <t>6.2.5 Reserve cash and investments ($6.60 million)</t>
  </si>
  <si>
    <t>6.2.6 Unrestricted cash and investments ($0.72 million)</t>
  </si>
  <si>
    <t>Current Year</t>
  </si>
  <si>
    <t>Equity Funding</t>
  </si>
  <si>
    <t>Funding</t>
  </si>
  <si>
    <t>Prior Years</t>
  </si>
  <si>
    <r>
      <t>14)</t>
    </r>
    <r>
      <rPr>
        <sz val="7"/>
        <rFont val="Times New Roman"/>
        <family val="1"/>
      </rPr>
      <t xml:space="preserve">         </t>
    </r>
    <r>
      <rPr>
        <sz val="10"/>
        <rFont val="Arial"/>
        <family val="2"/>
      </rPr>
      <t>Fifteen of Council services will be going through a review under Council’s continuous improvement program, which will include consultation with stakeholders and the development of service standards and commitments for these services. ($Nil net cost)</t>
    </r>
  </si>
  <si>
    <t xml:space="preserve">Employee costs include all labour related expenditure such as wages and salaries and on-costs such as allowances, leave entitlements, employer superannuation, rostered days off, etc. </t>
  </si>
  <si>
    <t>In preparing the SRP, Council has also been mindful of the need to comply with the following Principles of Sound Financial Management as contained in the Act:</t>
  </si>
  <si>
    <t>* Unrestricted working capital may also be committed to completion of carry forward capital works. Refer to table 6.2 for funding of capital works carried forward out of prior years.</t>
  </si>
  <si>
    <t xml:space="preserve">Quantity: The number of Council services that have completed the scheduled continuous improvement service reviews.
Time: Development of agreed service standards for each service that has been reviewed.
</t>
  </si>
  <si>
    <t xml:space="preserve">Time: Service Excellence program completed within the required timeframes.
Quality: Average time taken (in seconds) to answer telephone call enquiries.
Quality: Proportion of telephone calls with enquiries resolved at first point of contact.
</t>
  </si>
  <si>
    <t xml:space="preserve">Quality: Proportion of planning applications processed within 60 days.
Quantity: Number of planning applications received on-line.
Cost: Difference between the actual cost of the on-line system and budget.
</t>
  </si>
  <si>
    <t xml:space="preserve">Time: Implement the community languages program through the Library Services within the required timeframe.
Cost: Deliver the community languages program within the value of the government grant.
Quantity: Number of community members participating in the community languages program within six months.
Quality: Level of satisfaction of participants in the languages program.
</t>
  </si>
  <si>
    <t xml:space="preserve">Time: Adopt the responsible gaming charter within the required timeframe.
Quantity: Number of registered gambling agencies who are signatories to the charter.
Quality: Reduction in spending at gaming venues in the City.
</t>
  </si>
  <si>
    <t>Implement outcomes of the Poverty Inquiry recommendations through development of a responsible gambling charter for the City</t>
  </si>
  <si>
    <t xml:space="preserve">Time: Adopt the responsible gaming charter within the required timeframe.
Quantity: Number of registered gambling agencies who are signatories to the charter.
Quality: Reduction in spending at gaming venues in the City.
</t>
  </si>
  <si>
    <t xml:space="preserve">Time: Implement the community languages program through the Library Services within the required timeframe.
Cost: Deliver the community languages program within the value of the government grant.
Quantity: Number of community members participating in the community languages program within six months.
Quality: Level of satisfaction of participants in the languages program.
</t>
  </si>
  <si>
    <t>Time: Website implemented and 'live'.
Quantity: Increase in the number of multilingual website hits compared with 2011/12 levels.
Quality: Percentage of website users indicating the site provides a helpful service through a site exit survey.</t>
  </si>
  <si>
    <t>Quantity: Number of participants in community forums.
Time: Framework developed within planned timeframe.
Quality: Percentage of community satisfaction with Council's decision making processes.</t>
  </si>
  <si>
    <t xml:space="preserve">≥ 90%
&gt;500
&lt;$0
</t>
  </si>
  <si>
    <t>A2012</t>
  </si>
  <si>
    <t>F2013</t>
  </si>
  <si>
    <t>B2014</t>
  </si>
  <si>
    <t>SRP2017</t>
  </si>
  <si>
    <t>B2013/14</t>
  </si>
  <si>
    <t>SRP201516</t>
  </si>
  <si>
    <t>SRP2016/17</t>
  </si>
  <si>
    <t>A2011/12</t>
  </si>
  <si>
    <t>2016/17</t>
  </si>
  <si>
    <t xml:space="preserve">Victorian City Council Budget Report – 2013/2014    </t>
  </si>
  <si>
    <t>This Budget Report has been prepared with reference to The Institute of Chartered Accountants 
“Victorian City Council Model Budget 2013/2014” a best practice guide for reporting local government
budgets in Victoria.</t>
  </si>
  <si>
    <t xml:space="preserve">We will increase rates by 3.9 percent in the 2013/14 financial year. This level allows us to maintain existing service levels, fund a number of new initiatives and continue to allocate additional funds to renew the City’s infrastructure. </t>
  </si>
  <si>
    <t>Council has prepared a Budget for the 2013/14 financial year which seeks to balance the demand for services and infrastructure with the community’s capacity to pay. Key budget information is provided below about the rate increase, operating result, service levels, cash and investments, capital works, financial position, financial sustainability and key strategic activities of the Council.</t>
  </si>
  <si>
    <t>The Annual Budget includes a range of activities and initiatives to be funded that will contribute to achieving the strategic objectives specified in the Council Plan. The above graph shows the level of funding allocated in the budget to achieve the strategic objectives as set out in the Council Plan for the 2013/14 year.</t>
  </si>
  <si>
    <t>This section provides a description of the activities and initiatives to be funded in the Budget for the 2013/14 year and how these will contribute to achieving the strategic objectives specified in the Council Plan as set out in Section 1. It also includes a number of key strategic activities and performance targets and measures in relation to these. The Strategic Resource Plan (SRP) is part of and prepared in conjunction with the Council Plan.  The relationship between these components of the Budget and the Council Plan is shown below.</t>
  </si>
  <si>
    <t>The Key Strategic Activities (KSA) detailed in the preceding pages, are summarised again in Appendix D. The KSA's  their performance measures, targets and results are audited at the end of the year and are included in the Performance Statement as required by the section 132 of the Act.  The Annual Report for 2013/14 will include the audited Performance Statement which is presented to the Minister for Local Government and the local community.</t>
  </si>
  <si>
    <t>In preparing the 2013/14 budget, a number of external influences have been taken into consideration, because they are likely to impact significantly on the services delivered by Council in the budget period. These include:</t>
  </si>
  <si>
    <t>This section analyses the operating budget including expected income and expenses of the Council for the 2013/14 year.</t>
  </si>
  <si>
    <t>For 2013/14 the total of principal repayments is $1.16 million and finance charges is $0.31 million.</t>
  </si>
  <si>
    <t>These funds must be applied for specified statutory purposes in accordance with various legislative and contractual requirements. While these funds earn interest revenues for Council, the funds are not available for other purposes. During the 2013/14 year $0.42 million is budgeted to be transferred to and $0.46 million from Statutory Reserves.</t>
  </si>
  <si>
    <t>This section analyses the expected cash flows from the operating, investing and financing activities of Council for the 2013/14 year. Budgeting cash flows for Council is a key factor in setting the level of rates and providing a guide to the level of capital expenditure that can be sustained with or without using existing cash reserves.</t>
  </si>
  <si>
    <t xml:space="preserve">This section analyses the planned capital expenditure budget for the 2013/14 year and the sources of funding for the capital budget. </t>
  </si>
  <si>
    <t>For the 2013/14 year, $5.39 million will be expended on road projects. The more significant projects include local road reconstructions ($1.80 million), federally funded Roads to Recovery projects ($0.81 million), road resheeting ($0.80 million), road safety ($0.51 million), footpaths ($0.25 million) and Integrated Transport Plan ($0.22 million).</t>
  </si>
  <si>
    <t>For the 2013/14 year, $1.65 million will be expended on drainage projects. The more significant projects include road drainage replacement works ($0.87 million), Stage 1 of the Victoria Park Lake redevelopment ($0.50 million) and implementation of the Stormwater Management Plan ($0.22 million).</t>
  </si>
  <si>
    <t>For the 2013/14 year, $3.29 million will be expended on open space projects. The more significant projects include playground equipment upgrades ($0.17 million), irrigation system upgrades ($0.36 million), implementation of the Greenstreets Strategy ($0.39 million), completion of Victoria Park ($1.90 million), creek works ($0.20 million) and Arts in Public Places ($0.11 million).</t>
  </si>
  <si>
    <t>For the 2013/14 year, $8.34 million will be expended on building projects. The more significant projects include pavilion upgrades ($0.32 million), Victorian Community Facility ($1.20 million), redevelopment of the City Children’s Centre ($0.25 million), construction of a Velodrome and State Bowls Centre at Victoria Park ($4.00 million) and completion of the Block Arcade redevelopment ($0.97 million).</t>
  </si>
  <si>
    <t>For the 2013/14 year, $4.83 million will be expended on plant, equipment and other projects. The more significant projects include ongoing cyclical replacement of the plant and vehicle fleet ($3.02 million), upgrade and replacement of information technology ($1.32 million) and library material purchases ($0.50 million).</t>
  </si>
  <si>
    <t>For the 2013/14 year, $0.09 million will be expended on a feasibility study. This is a new initiative of Council and relates to a concept plan for the development of the Victorian Library.</t>
  </si>
  <si>
    <t>Council generates cash from its operating activities, which is used as a funding source for the capital works program. It is forecast that $8.87 million will be generated from operations to fund the 2013/14 capital works program. This amount equates to the cash generated from operating activities of $15.49 million as set out in section 5. ’Budgeted Cash Position’ adjusted for capital grants of $6.28 million and borrowing costs of $0.31 million.</t>
  </si>
  <si>
    <t>The Council has significant cash reserves, which it is currently using to fund its annual capital works program. The reserves include monies set aside for specific purposes such as Golf Course Renewal and non-specific reserves such as the Building Replacement Reserve. For 2013/14 $6.60 million will be used to fund part of the new capital works program including the landfill ($1.90 million), Victoria Civic Centre ($3.60 million), Plant Replacement ($1.00 million), Victoria Arcade ($0.87 million) and the Victoria Civic Precinct ($0.10 million). A more detailed analysis is included in Appendix A ‘Statement of Investment Reserves’.</t>
  </si>
  <si>
    <r>
      <t xml:space="preserve">4 Current Assets/Current Liabilities </t>
    </r>
    <r>
      <rPr>
        <sz val="10"/>
        <rFont val="Arial"/>
        <family val="2"/>
      </rPr>
      <t>– Working capital is forecast to decrease significantly in 2013/14 year due to a run down in cash reserves to fund the capital program.  The trend in latter years is to remain steady at an acceptable level.</t>
    </r>
  </si>
  <si>
    <r>
      <t xml:space="preserve">5 Cash Op Act/Net Capital outlays </t>
    </r>
    <r>
      <rPr>
        <sz val="10"/>
        <rFont val="Arial"/>
        <family val="2"/>
      </rPr>
      <t>- Except for the 2013/14 year budget trend indicates Council expects to be able to service its capital works expenses from cash generated from operating activities, rather than relying on its existing cash reserves or further borrowings.</t>
    </r>
  </si>
  <si>
    <t>Source: Council’s strategic resource plan 2013/14 to 2015/16</t>
  </si>
  <si>
    <t>The following table summarises the rates to be determined for the 2013/14 year.  A more detailed analysis of the rates to be raised is contained in Appendix B “Statutory Disclosures”.</t>
  </si>
  <si>
    <t xml:space="preserve">The SRP includes the results of an analysis of Council’s debt position against both State averages and large Council averages over a number of different indicators. It also shows the results of prudential ratios used by the Victorian State Government to assess the loan capacity of local governments. The outcome of the analysis highlighted that a debt of $8.00 million could be comfortably accommodated. Council has set a target goal of reaching $4.00 million by 2013/14 to allow spare debt capacity for future major projects. </t>
  </si>
  <si>
    <t>In updating the Infrastructure Strategy for the 2013/14 year, the following influences have had a significant impact:</t>
  </si>
  <si>
    <t>Waste tipping charges associated with the disposal of residential garbage and also growth in the number tenements (1,000 pa over the five year period) are expected to result in an increase of $0.03 million per annum excluding CPI.  The increased landfill levy will also increase the cost of residential garbage disposal by $0.18 million in the 2013/14 financial year.</t>
  </si>
  <si>
    <t>Government funding for aged and disability services is expected to increase by approximately $0.14 million from 2013/14. This includes General Home Care, Personal Care, Respite Care and Meals.</t>
  </si>
  <si>
    <t>The types of buildings on the land within this differential rate are all buildings which are now constructed on the land or which are constructed prior to the expiry of the 2013/14 financial year.</t>
  </si>
  <si>
    <t>This appendix presents a listing of the capital works projects that will be undertaken for the 2013/14 year.</t>
  </si>
  <si>
    <t>·           New works for 2013/14</t>
  </si>
  <si>
    <t>TOTAL NEW CAPITAL WORKS 2013/14</t>
  </si>
  <si>
    <t>This appendix presents a number of key strategic activities to be undertaken during the 2013/14 year and performance targets and measures in relation to these.</t>
  </si>
  <si>
    <t>This appendix presents the fees and charges of a statutory and non-statutory nature which will be charged in respect to various goods and services provided during the 2013/14 year.</t>
  </si>
  <si>
    <t>The total Capital Works program will be $30.72 million, of which $7.13 million relates to projects carried over from the 2012/13 year. Of the $30.72 million in Capital funding required, $8.87 million will come from Council operations, $7.96 million from external grants and asset sales, and the balance of $13.89 million from reserves and cash and investments.</t>
  </si>
  <si>
    <r>
      <t>·</t>
    </r>
    <r>
      <rPr>
        <sz val="7"/>
        <rFont val="Times New Roman"/>
        <family val="1"/>
      </rPr>
      <t xml:space="preserve">           </t>
    </r>
    <r>
      <rPr>
        <sz val="10"/>
        <rFont val="Arial"/>
        <family val="2"/>
      </rPr>
      <t>Drains ($1.65 million) – including road drainage replacement works, stage 1 of the Victoria
       Park Lake redevelopment and implementation of the Stormwater Management Plan</t>
    </r>
  </si>
  <si>
    <r>
      <t>·</t>
    </r>
    <r>
      <rPr>
        <sz val="7"/>
        <rFont val="Times New Roman"/>
        <family val="1"/>
      </rPr>
      <t xml:space="preserve">           </t>
    </r>
    <r>
      <rPr>
        <sz val="10"/>
        <rFont val="Arial"/>
        <family val="2"/>
      </rPr>
      <t>Open space ($3.29 million) – including playground equipment, irrigation systems, street trees
       and completion of Victoria Park</t>
    </r>
  </si>
  <si>
    <r>
      <t>·</t>
    </r>
    <r>
      <rPr>
        <sz val="7"/>
        <rFont val="Times New Roman"/>
        <family val="1"/>
      </rPr>
      <t xml:space="preserve">           </t>
    </r>
    <r>
      <rPr>
        <sz val="10"/>
        <rFont val="Arial"/>
        <family val="2"/>
      </rPr>
      <t>Buildings ($8.34 million) – including pavilion upgrades, construction of the Victorian Community
       Facility, construction of a Velodrome and State Bowls Centre and completion of the Block
       Arcade redevelopment</t>
    </r>
  </si>
  <si>
    <t>The expected operating result for the 2013/14 year is a surplus of $1.05 million, which is an increase of $2.97 million over 2012/13. The improved operating result is due mainly to external funding for capital works which is forecast to increase by $3.37 million to $6.28 million. The underlying result, which excludes items such as capital grants and non-cash contributions is a deficit of $5.60 million, which is an increase of $0.61 million over 2012/13 - refer to section 7 of this summary for further information.  (The forecast operating result for the 2012/13 year is a deficit of $1.92 million).</t>
  </si>
  <si>
    <t xml:space="preserve">The net cost of services delivered to the community for the 2013/14 year is expected to be $42.00 million which is an increase of $2.60 million over 2012/13. A key influencing factor in the development of the 2013/14 budget has been the recently released results of the community satisfaction survey conducted by Council. The survey results show that while there is a relatively high level of satisfaction with most services provided by Council, there are some areas of concern where there is a clear message that ratepayers want improved service levels. For the 2013/14 year, service levels have been maintained and a number of new activities and initiatives proposed. (The forecast net cost for the 2012/13 year is $39.40 million). </t>
  </si>
  <si>
    <t>Cash and investments are expected to decrease by $11.27 million during the year to $12.21 million as at 30 June 2014. This is due mainly to the carried forward component of the 2012/13 capital works program and a number of major building projects. The reduction in cash and investments is in line with Council's strategic resource plan. (Cash and investments are forecast to be $23.48 million as at 30 June 2013).</t>
  </si>
  <si>
    <t>The capital works program for the 2013/14 year is expected to be $30.72 million of which $7.13 million relates to projects which will be carried forward from the 2012/13 year. The carried forward component is fully funded from the 2011/12 budget. Of the $30.72 million of capital funding required, $8.87 million will come from Council operations, $7.96 million from external grants and contributions and the balance (including the carried forward component) of $13.89 million from cash and investments. The capital expenditure program has been set and prioritised based on a rigorous process of consultation that has enabled Council to assess needs and develop sound business cases for each project. This year's program includes a number of major building projects including the construction of a velodrome and lawn bowls centre. (Capital works is forecast to be $22.62 million for the 2012/13 year).</t>
  </si>
  <si>
    <t>The asset renewal program has been increased to $17.50 million in the 2013/14 year which will lead to a reduction in the backlog to $2.04 million. However over the rest of the four year period, it is expected to increase as funds are directed toward new asset projects with the backlog expected to climb to $6.61 million at the end of the 2016/17 year.</t>
  </si>
  <si>
    <t>The financial position is expected to improve with net assets (net worth) to increase by $1.05 million to $514.83 million although net current assets (working capital) will reduce by $12.55 million to $7.19 million as at 30 June 2014. This is mainly due to the use of cash reserves to fund the capital works program. (Total equity is forecast to be $513.79 million as at 30 June 2013).</t>
  </si>
  <si>
    <t>A high level Strategic Resource Plan for the years 2013/14 to 2016/17 has been developed to assist Council in adopting a budget within a longer term prudent financial framework. The key objective of the Plan is financial sustainability in the medium to long term, while still achieving the Council’s strategic objectives as specified in the Council Plan. While the Plan projects that Council's operating result will almost reach break-even by the 2016/17 year, the underlying result which is a measure of financial sustainability, shows a decreasing deficit over the four year period. This difference is due to substantial capital revenue being received during this period to fund a number of major capital works projects.</t>
  </si>
  <si>
    <t>The 2013/14 budget, which is included in this report, is for the year 1 July 2013 to 30 June 2014and is prepared in accordance with the Act and Regulations. The budget includes standard statements being a budgeted Income Statement, Balance Sheet, Cash Flows and Capital Works. These statements have been prepared for the year ended 30 June 2014 in accordance with the Act and Regulations, and consistent with the annual financial statements which are prepared in accordance with Accounting Standards.  The budget also includes detailed information about the rates and charges to be levied, the capital works program to be undertaken and other financial information, which Council requires in order to make an informed decision about the adoption of the budget.</t>
  </si>
  <si>
    <t xml:space="preserve">31 Dec 2013
≥ 75%
&gt;10%
</t>
  </si>
  <si>
    <r>
      <t>4)</t>
    </r>
    <r>
      <rPr>
        <sz val="7"/>
        <rFont val="Times New Roman"/>
        <family val="1"/>
      </rPr>
      <t xml:space="preserve">         </t>
    </r>
    <r>
      <rPr>
        <sz val="10"/>
        <rFont val="Arial"/>
        <family val="2"/>
      </rPr>
      <t>Council is the lead agency on aged partnerships project and although grants were received in 2012/13, the majority of programs will be implemented during the next financial year. ($0.90 million net cost)</t>
    </r>
  </si>
  <si>
    <t xml:space="preserve">31 Oct 2013
$25,000
≥ 35
&gt;75%
</t>
  </si>
  <si>
    <t xml:space="preserve">31 Mar 2014
≥ 50%
&gt;75%
</t>
  </si>
  <si>
    <t xml:space="preserve">Time: Website implemented and 'live'.
Quantity: Increase in the number of multilingual website hits compared with 2012/13 levels.
Quality: Percentage of website users indicating the site provides a helpful service through a site exit survey.
</t>
  </si>
  <si>
    <t xml:space="preserve">&gt;2000
30 Nov 2013
&gt;75%
</t>
  </si>
  <si>
    <t xml:space="preserve">≥ 85%
≥ 85%
31 Dec 2013
</t>
  </si>
  <si>
    <t xml:space="preserve">15
30 June 2014
</t>
  </si>
  <si>
    <t xml:space="preserve">31 Mar 2014
≤ 20
&gt;70%
</t>
  </si>
  <si>
    <r>
      <t>16)</t>
    </r>
    <r>
      <rPr>
        <sz val="7"/>
        <rFont val="Times New Roman"/>
        <family val="1"/>
      </rPr>
      <t xml:space="preserve">         </t>
    </r>
    <r>
      <rPr>
        <sz val="10"/>
        <rFont val="Arial"/>
        <family val="2"/>
      </rPr>
      <t>The major three-year review of Council’s Municipal Strategic Statement will commence in July 2013 with a completion date of December 2014.  This will be the main focus of work being undertaken by the Strategic Planning Unit next year. ($Nil net cost)</t>
    </r>
  </si>
  <si>
    <r>
      <t>18)</t>
    </r>
    <r>
      <rPr>
        <sz val="7"/>
        <rFont val="Times New Roman"/>
        <family val="1"/>
      </rPr>
      <t xml:space="preserve">         </t>
    </r>
    <r>
      <rPr>
        <sz val="10"/>
        <rFont val="Arial"/>
        <family val="2"/>
      </rPr>
      <t>In November 2012, Council resolved to deliver an in-house provided Street Cleansing service. This year’s allocation includes the recent employment of an additional 14 staff, plant maintenance, materials and tipping fees, to deliver this new in house service. ($1.40 million net cost)</t>
    </r>
  </si>
  <si>
    <t xml:space="preserve">Quality: Increase in the proportion of waste diverted away from landfill from 2012/13 levels.
Quantity: Total attendance at the education programs undertaken.
</t>
  </si>
  <si>
    <t>Despite an ageing population, approximately 1,900 babies have been born each year since 2005. In the 2012/13 financial year 2,219 babies were born in the municipality. (Source: Maternal and Child Health database).</t>
  </si>
  <si>
    <t>As well as external influences, there are also a number of internal influences which are expected to have a significant impact on the preparation of the 2013/14 Budget.  These matters have arisen from events occurring in the 2012/13 year resulting in variances between the forecast actual and budgeted results for that year and matters expected to arise in the 2013/14 year.  These matters and their financial impact are set out below:</t>
  </si>
  <si>
    <r>
      <t>·</t>
    </r>
    <r>
      <rPr>
        <sz val="7"/>
        <rFont val="Times New Roman"/>
        <family val="1"/>
      </rPr>
      <t xml:space="preserve">           </t>
    </r>
    <r>
      <rPr>
        <sz val="10"/>
        <rFont val="Arial"/>
        <family val="2"/>
      </rPr>
      <t>Real savings in expenditure and increases in revenue identified in 2012/13 to be preserved</t>
    </r>
  </si>
  <si>
    <r>
      <t>·</t>
    </r>
    <r>
      <rPr>
        <sz val="7"/>
        <rFont val="Times New Roman"/>
        <family val="1"/>
      </rPr>
      <t xml:space="preserve">           </t>
    </r>
    <r>
      <rPr>
        <sz val="10"/>
        <rFont val="Arial"/>
        <family val="2"/>
      </rPr>
      <t>Operating revenues and expenses arising from completed 2012/13 capital projects to be included.</t>
    </r>
  </si>
  <si>
    <t>Statutory fees are forecast to increase by 10.0% or $0.25 million compared to 2012/13. Statutory Planning fees will increase by $0.17 million due to the planned release of two major property developments and increased activity in the building sector. Traffic Enforcement fees will also increase by $0.06 million due to the appointment of an additional enforcement officer.</t>
  </si>
  <si>
    <t xml:space="preserve">User charges are projected to increase by 6.7% or $0.48 million over 2012/13.  The main area contributing to the increase is leisure services ($0.55 million) due to expected increased patronage of Council facilities. Council has also anticipated a reduction in fees from the Transfer Station ($0.15 million) resulting from its expected in the budget year. In addition, Council plans to increase user charges for all areas by 2.5% in line with expected inflationary trends over the budget period to maintain parity of user charges with the costs of service delivery. </t>
  </si>
  <si>
    <t>Contributions are projected to decrease by $0.61 million or 92.3% compared to 2012/13 due mainly to the completion of a number of major property developments within the municipality during the 2012/13 year.</t>
  </si>
  <si>
    <t>Operating grants include all monies received from State and Federal sources for the purposes of funding the delivery of Council’s services to ratepayers and contributions from other parties towards property development costs. Overall, the level of operating grants has decreased by 6.2% or $0.91 million compared to 2012/13. Specific operating grants have increased by 13.0% or $0.73 million overall since last year. Significant movements in grant funding are summarised below:</t>
  </si>
  <si>
    <t>Increases in specific operating grant funding reflect expected increased demand for these services. The reduction in Victorian Grants Commission (VGC) funding results from changes to the funding formula following a review of the basis of funding by the VGC. This decrease is contrary to the statewide increase of 3.4% or $11 million in the $324 million Commonwealth financial assistance grants paid to Victorian local governments – (Indicative allocation advice received from Victorian Grants Commission). The reduction in developer contributions is mainly due to the completion of the Northville Shopping Centre in the 2012/13 year.  Operating grants are further classified in the Standard Statements in Appendix A according to whether they are received each year (recurrent) or received on a once-off or short term basis (non-recurrent).</t>
  </si>
  <si>
    <t>Capital grants include all monies received from State, Federal and community sources for the purposes of funding the capital works program. Overall the level of capital grants has increased by 116.0% or $3.37 million compared to 2012/13 due mainly to specific funding for some large capital works projects. Section 6. “Analysis of Capital Budget” includes a more detailed analysis of the grants and contributions expected to be received during the 2013/14 year.  Capital grants are further classified in the Standard Statements in Appendix A according to whether they are received each year (recurrent) or received on a once-off or short term basis (non-recurrent).</t>
  </si>
  <si>
    <t>Other income is forecast to increase by 15.6% or $0.44 million compared to 2012/13. Interest on investments is forecast to decline by 10.0% or $0.10 million compared to 2012/13. This is mainly due to a forecast reduction in Council’s available cash reserves during 2013/14 to fund major infrastructure projects. Interest on unpaid rates is forecast to increase by $0.03 million compared to 2012/13 following an expected increase in the level of unpaid rates during 2013/14. The increase in other income items is due mainly to an increased share of the operating surpluses from Council's outsourced leisure centres ($0.20 million) and payments from the State Revenue Office for the purchase of valuation data ($0.25 million).</t>
  </si>
  <si>
    <t>Employee costs are forecast to increase by 8.1% or $2.55 million compared to 2012/13. This increase relates to three key factors:</t>
  </si>
  <si>
    <t xml:space="preserve">Materials and services include the purchases of consumables, payments to contractors for the provision of services and utility costs. Materials and services are forecast to decrease by 3.6% or $0.83 million compared to 2012/13 </t>
  </si>
  <si>
    <t>Consumables is forecast to increase by $0.47 million or 13.8% compared to 2012/13 and relates mainly to an increase in fuel costs to operate the Council’s plant and vehicle fleet as a result of significant increases in diesel and petrol prices.</t>
  </si>
  <si>
    <t>External contracts are forecast to decrease by 9.0% or $1.40 million compared to 2012/13. The main areas contributing to this decrease are the cessation of the Street Cleansing contract ($1.60 million) and Environmental Health ($0.31 million) as a result of a change in the Health Food Act requirements. These have been offset by expected increases in contracts relating to Primary Care Partnerships ($0.24 million) due to an expansion of the service, Council elections ($0.21 million), Facilities Maintenance ($0.13 million) due to Council requests to increase maintenance levels and Family Day Care ($0.11 million) due to additional contract staff required to meet anticipated increases in demand for the service.</t>
  </si>
  <si>
    <t>Utility costs relate to telecommunications, including usage of telephones and other utilities such as water, gas and electricity. Utility costs are forecast to increase by 2.1% or $0.08 million compared to 2012/13 resulting from expected additional street lighting costs following an unfavorable renegotiation of Council’s electricity contract with its supplier.</t>
  </si>
  <si>
    <t>Depreciation is an accounting measure which attempts to allocate the value of an asset over its useful life for Council’s property, plant and equipment including infrastructure assets such as roads and drains. The increase of $0.47 million for 2013/14 is due mainly to the completion of the 2013/14 capital works program and the full year effect of depreciation on the 2012/13 capital works program. Refer to section 6. ‘Analysis of Capital Budget’ for a more detailed analysis of Council’s capital works program for the 2013/14 year.</t>
  </si>
  <si>
    <t>Other expenses relate to a range of unclassified items including contributions to community groups, advertising, insurances, motor vehicle registrations and other miscellaneous expenditure items. Other expenses are forecast to decrease by 2.0% or $0.11 million compared to 2012/13. This is mainly due to a reduction in Council’s contribution to the XYZ Children’s Services Association due to a change in government funding arrangements.</t>
  </si>
  <si>
    <t xml:space="preserve">The large increase in payments for investing activities represents the planned large increase in capital works expenditure disclosed in section 10 of this budget report. Proceeds from sale of assets are forecast to increase by $2.2 million due to settlement of land sales achieved during 2012/13. </t>
  </si>
  <si>
    <t>Overall, total cash and investments is forecast to decrease by $11.27 million to $12.21 million as at 30 June 2014, reflecting Council’s strategy of using excess cash and investments to enhance existing and create new infrastructure. This is consistent with Council’s Strategic Resource Plan (see Section 8), which forecasts a significant reduction in the capital works program from 2013/14 onwards to balance future cash budgets.</t>
  </si>
  <si>
    <t>These funds are available for whatever purpose Council decides is their best use. In this case Council has made decisions regarding the future use of these funds and unless there is a Council resolution these funds should be used for those earmarked purposes. During the 2013/14 year $1.58 million is budgeted to be transferred to and $9.89 million from Discretionary Reserves. Of the balance on hand at 30 June 2013 $3.75 million is to be expended on incomplete capital works to be carried forward to the 2013/14 year. The decisions about future use of these funds has been reflected in Council’s Strategic Resource Plan and any changes in future use of the funds will be made in the context of the future funding requirements set out in the plan.</t>
  </si>
  <si>
    <t>These funds are free of all specific Council commitments and represent funds available to meet daily cash flow requirements, unexpected short term needs and any budget commitments which will be expended in the following year such as grants, contributions or carried forward capital works.   Of the balance on hand at 30 June 2013, $2.82 million is to be expended to complete capital works carried forward to the 2013/14 year. Council regards these funds as the minimum necessary to ensure that it can meet its commitments as and when they fall due without borrowing further funds. A high level of unrestricted cash and investments is required as 60% of Council’s rate revenue is not received until February each year.</t>
  </si>
  <si>
    <t>At the end of each financial year there are projects which are either incomplete or not commenced due to planning issues, weather delays, extended consultation etc. For the 2012/13 year it is forecast that $7.13 million of capital works will be incomplete and be carried forward into the 2013/14 year. The more significant projects include the Civic Precinct redevelopment ($0.75 million) and the Newlands Community Facility ($3.00 million).</t>
  </si>
  <si>
    <t>At the end of each financial year there are projects which are either incomplete or not commenced due to planning issues, weather delays, extended consultation etc. For the 2012/13 year it is forecast that $7.13 million of capital works will be incomplete and be carried forward into the 2013/14 year. Significant funding includes grants for the Municipal Offices ($0.15 million) and reserve cash and investments for the Municipal Offices ($0.75 million) and Newland Centre ($3.00 million).</t>
  </si>
  <si>
    <t>In addition to reserve investments, Council has uncommitted cash and investments which represent unrestricted cash and investments and funds preserved from the previous year mainly as a result of grants and contributions being received in advance. It is forecast that $0.72 million will be available from the 2012/13 year to fund new capital works in the 2013/14 year.</t>
  </si>
  <si>
    <t xml:space="preserve">This section analyses the movements in assets, liabilities and equity between 2012/13 and 2013/14. It also considers a number of key performance indicators. </t>
  </si>
  <si>
    <t>Other assets includes items such as prepayments for expenses that Council has paid in advance of service delivery, inventories or stocks held for sale or consumption in Council’s services and other revenues due to be received in the next 12 months. Accrued income is expected to reduce by $1.24 million as land sales which became unconditional at the end of the 2012/13 year are paid.</t>
  </si>
  <si>
    <t>Trade and other payables are those to whom Council owes money as at 30 June. These liabilities are budgeted to remain consistent with 2012/13 levels.</t>
  </si>
  <si>
    <t>In preparing the Budgeted Balance Sheet for the year ending 30 June 2014 it was necessary to make a number of assumptions about assets, liabilities and equity balances. The key assumptions are as follows:</t>
  </si>
  <si>
    <t>Council has prepared a Strategic Resource Plan (SRP) for the four years 2013/14 to 2016/17 as part of its ongoing financial planning to assist in adopting a budget within a longer term framework. The SRP takes the strategic objectives and strategies as specified in the Council Plan and expresses them in financial terms for the next four years.</t>
  </si>
  <si>
    <t>The following table summaries the key financial results for the next four years as set out in the SRP for years 2013/14 to 2016/17. Appendix A includes a more detailed analysis of the financial resources to be used over the four year period.</t>
  </si>
  <si>
    <t>Average per capita 2012/13</t>
  </si>
  <si>
    <t>In order to achieve these objectives while maintaining service levels and a strong capital expenditure program, general rates will increase by a modest 3.9% in 2013/14 raising a total rate of $43.46 million, including $0.43 million generated from supplementary rates. The following table sets out future proposed rate increases and total rates to be raised, based on the forecast financial position of Council as at 30 June 2013.</t>
  </si>
  <si>
    <t xml:space="preserve">2013/14                                                                                                                   </t>
  </si>
  <si>
    <t>In developing the Strategic Resource Plan SRP (see Section 8), borrowings was identified as an important funding source for capital works programs. In the past, Council has borrowed strongly to finance large infrastructure projects and since then has been in a phase of debt reduction. This has resulted in a reduction in debt servicing costs, but has meant that cash and investment reserves have been used as an alternate funding source to maintain robust capital works programs. With Council reserves now forecast to be $13.10 million at 30 June 2013 and a further significant reduction in 2013/14 to complete current infrastructure works in progress, it has been necessary to reconsider the issue of borrowings.</t>
  </si>
  <si>
    <t>For the 2013/14 year, Council has decided not take out any new borrowings to fund the capital works program and therefore, after making loan repayments of $1.47 million, will reduce its total borrowings to $4.89 million as at 30 June 2014. However, it is likely that in future years, borrowings will be required to fund future infrastructure initiatives. The following table sets out future proposed borrowings, based on the forecast financial position of Council as at 30 June 2013.</t>
  </si>
  <si>
    <t>2017/18</t>
  </si>
  <si>
    <t>The contract for collection of recyclable waste expires on 1 July 2014. It is expected that the cost of this service will increase from $1.20 million to $1.40 million following re-tender in 2012/13. Future increases have been set at CPI.</t>
  </si>
  <si>
    <t>The Council is required to revalue all properties within the municipality every two years. The last general revaluation was carried out as at 1 January 2012 effective for the 2012/13 year and the next revaluation will be undertaken as at 1 January 2014. An allowance of $0.08 million has been made every two years commencing in 2013/14 to meet the additional cost of resources to complete the revaluation process.</t>
  </si>
  <si>
    <t>The contract for the provision of animal control services has ended and is currently being renegotiated. It is expected that the cost of this service will rise from $0.36 million to $0.40 million per annum. This will be offset by predicted increases in registration fees of 5% above CPI or $0.02 million per annum in 2013/14 and 2014/15.</t>
  </si>
  <si>
    <t>The statutory planning unit has been growing significantly over the past three years as the level of property development activity has increased. It is expected that the 2012/13 budget will be insufficient to meet all the needs of the Unit and accordingly an additional $0.05 million has been allowed from 2013/14 onwards for external support on appeals.</t>
  </si>
  <si>
    <t>Service levels have been maintained throughout the four year period with operating surpluses forecast in years 2013/14 and 2014/15 as a result of significant capital grant revenue being received to fund the annual capital works program. Years 2015/16 to 2016/17 forecast reducing operating deficits with a view to almost breaking even by 2017/18. Excluding the effects of non-operating items such as capital contributions, the underlying result is a reducing deficit over the four year period.  The net cost of the services provided to the community increase from $41.97 million to $46.15 million over the four year period.</t>
  </si>
  <si>
    <t>This appendix presents information in regard to the Budgeted Standard Statements. The budget information for the years 2013/14 to 2016/17 has been extracted from the Strategic Resource Plan.</t>
  </si>
  <si>
    <t>For the four years ending 30 June 2017</t>
  </si>
  <si>
    <r>
      <t>·</t>
    </r>
    <r>
      <rPr>
        <sz val="10"/>
        <rFont val="Times New Roman"/>
        <family val="1"/>
      </rPr>
      <t xml:space="preserve">           </t>
    </r>
    <r>
      <rPr>
        <sz val="10"/>
        <rFont val="Arial"/>
        <family val="2"/>
      </rPr>
      <t>Works carried forward from the 2012/13 year.</t>
    </r>
  </si>
  <si>
    <t>For the year ending 30 June 2014</t>
  </si>
  <si>
    <t>2. Works carried forward from the 2012/13 year</t>
  </si>
  <si>
    <t>TOTAL CARRIED FWD WORKS 2012/13</t>
  </si>
  <si>
    <t xml:space="preserve">31 Oct 2013
$25,000
≥ 35
&gt;75%
</t>
  </si>
  <si>
    <t xml:space="preserve">31 Mar 2014
≥ 50%
&gt;75%
</t>
  </si>
  <si>
    <t xml:space="preserve">Quality: Reduction in CO² equivalent emissions from the council’s operations from 2012/13 levels.
Cost: Reduction in Council's energy costs from 2012/13 levels.
</t>
  </si>
  <si>
    <t>F2012/13</t>
  </si>
  <si>
    <r>
      <t>·</t>
    </r>
    <r>
      <rPr>
        <sz val="7"/>
        <rFont val="Times New Roman"/>
        <family val="1"/>
      </rPr>
      <t xml:space="preserve">           </t>
    </r>
    <r>
      <rPr>
        <sz val="10"/>
        <rFont val="Arial"/>
        <family val="2"/>
      </rPr>
      <t>Roads ($7.13 million) – including reconstructions, roads to recovery projects, resheeting,
       footpaths and the Integrated Transport Plan</t>
    </r>
  </si>
  <si>
    <r>
      <t>·</t>
    </r>
    <r>
      <rPr>
        <sz val="7"/>
        <rFont val="Times New Roman"/>
        <family val="1"/>
      </rPr>
      <t xml:space="preserve">           </t>
    </r>
    <r>
      <rPr>
        <sz val="10"/>
        <rFont val="Arial"/>
        <family val="2"/>
      </rPr>
      <t>Plant and equipment ($4.83 million) –including information technology, library materials and
       scheduled replacement of Council’s fleet.</t>
    </r>
  </si>
  <si>
    <r>
      <t>1)</t>
    </r>
    <r>
      <rPr>
        <sz val="7"/>
        <rFont val="Times New Roman"/>
        <family val="1"/>
      </rPr>
      <t xml:space="preserve">         </t>
    </r>
    <r>
      <rPr>
        <sz val="10"/>
        <rFont val="Arial"/>
        <family val="2"/>
      </rPr>
      <t>Alternative payment options will be phased in during the year which will allow the following accounts to be paid at Australia Post via internet, phone and over-the-counter using cash, cheque, credit card and debit card – rates, homecare, family day care, meals, home maintenance, holiday program, animal registrations, parking fines and sundry debtors. ($Nil net cost)</t>
    </r>
  </si>
  <si>
    <t xml:space="preserve">Quality: Reduction in CO² equivalent emissions from the council’s operations from 2011/12 levels.
Cost: Reduction in Council's energy costs from 2012/13 levels.
</t>
  </si>
  <si>
    <t>Proceeds from the sale of Council assets is forecast to be $2.50 million for 2013/14 and relate mainly to the planned cyclical replacement of part of the plant and vehicle fleet ($1.70 million) and sale of properties including surplus land and numerous rights-of-way throughout the municipality ($0.80 million). The written down value of assets sold is forecast to be $1.96 million.</t>
  </si>
  <si>
    <t>·      Renegotiation of Council’s Enterprise Bargaining Agreement (EBA) which is estimated to cost $1.30 
       million in 2013/14</t>
  </si>
  <si>
    <t>·      Increases in staff numbers resulting largely from Council’s decision to re-commence in-house street 
       cleansing following the expiry of the externally provided street cleansing contract during the 2012/13 
       year. The cost of this change to service delivery in 2013/14 will be $0.77 million which will be offset 
       by a saving in external contract costs</t>
  </si>
  <si>
    <r>
      <t>15)</t>
    </r>
    <r>
      <rPr>
        <sz val="7"/>
        <rFont val="Times New Roman"/>
        <family val="1"/>
      </rPr>
      <t xml:space="preserve">         </t>
    </r>
    <r>
      <rPr>
        <sz val="10"/>
        <rFont val="Arial"/>
        <family val="2"/>
      </rPr>
      <t xml:space="preserve">Two additional staff for Statutory Planning will enable Council to respond in a timelier manner to planning permit applications and also to an anticipated increased workload resulting from the newly adopted Victorian Government ResCode. ($0.90 million net cost)
</t>
    </r>
  </si>
  <si>
    <t>Employee costs</t>
  </si>
  <si>
    <t>9.   Rating information</t>
  </si>
  <si>
    <t>The rate increase has been kept in line with the level foreshadowed in Council's Strategic Resource Plan adopted in the previous year, despite a number of significant budget impacts including higher than expected wage increases, reduction in Victorian Grants Commission funding and, increases in the levy payable to the State Government upon disposal of waste into landfill.  Funding of the defined benefits superannuation call has also impacted on Council's financial position.</t>
  </si>
  <si>
    <t>9.  Council expenditure allocations</t>
  </si>
  <si>
    <t>3.   Councillors consider draft budgets at informal briefings</t>
  </si>
  <si>
    <t>Mar/Apr</t>
  </si>
  <si>
    <t>Jan/Mar</t>
  </si>
  <si>
    <t>7.   Public submission process undertaken</t>
  </si>
  <si>
    <t>The budget includes consideration of a number of long term strategies and contextual information to assist Council to prepare the Budget in a proper financial management context. These include a Strategic Resource Plan for  2013/14 to 2016/17 (section 8.), Rating Information (section 9.) and Other Long Term Strategies (section 10.) including borrowings, infrastructure and service delivery.</t>
  </si>
  <si>
    <t>The underlying result is the net surplus or deficit for the year adjusted for capital grants, contributions of non-monetary assets and other once-off adjustments.  It is a measure of financial sustainability and Council's ability to achieve its service delivery objectives as it is not impacted by non-recurring or once-off items of revenues and expenses which can often mask the operating result. The underlying result for the 2013/14 year is a deficit of $4.82 million which is an increase of $0.41 million over the 2012/13 year. In calculating the underlying result, Council has excluded grants received for capital purposes as funding for the capital works program is once-off and usually non-recurrent.  Contributions of non-monetary assets are excluded as the value of assests assumed by Council is dependent on the level of development activity each year.</t>
  </si>
  <si>
    <t>4.3.1 Employee costs ($2.55 million increase)</t>
  </si>
  <si>
    <t>Other receipts</t>
  </si>
  <si>
    <t>Other payments</t>
  </si>
  <si>
    <t>Proceeds from sales of property, infrastructure, plant &amp; equip</t>
  </si>
  <si>
    <t xml:space="preserve">Payments for property, infrastructure, plant and equipment </t>
  </si>
  <si>
    <t>9. Rating information</t>
  </si>
  <si>
    <t xml:space="preserve">This section contains information on Council’s past and foresadowed rating levels along with Council's rating structure and the impact of changes in property valuation. </t>
  </si>
  <si>
    <t>9.1 Rating context</t>
  </si>
  <si>
    <t>In developing the Strategic Resource Plan (referred to in Section 8.), rates and charges were identified as an important source of revenue, accounting for 57% of the total revenue received by Council annually. Planning for future rate increases has therefore been an important component of the Strategic Resource Planning process. The level of required rates and charges has been considered in this context, with reference to Council's other sources of income and the planned expenditure on services and works to be undertaken for the Victorian community.</t>
  </si>
  <si>
    <t>However, it has also been necessary to balance the importance of rate revenue as a funding source with community sensitivity to increases, particularly recent changes in property valuations and subsequently rates for some properties in the municipality. To ensure that deliberations about future rate increases have been made on an informed basis, comparisons of historical rate increases were made between Council and other similar sized Councils. The following table shows a comparison of the last five years and the average rates per capita for the 2012/13 year.</t>
  </si>
  <si>
    <t>The table indicates that over the past five years Council’s rate increases have been 0.6% lower than the average of other comparative Councils and the average rate per capita was $60 lower than the average of comparative Councils in 2012/13.</t>
  </si>
  <si>
    <t>It is predicted that the 2013/14 operating position will be significantly impacted by wages growth and reductions in government funding. It will therefore be necessary to achieve future revenue growth while containing costs in order to achieve an almost breakeven operating position by 2016/17 as set out in the Strategic Resource Plan. The $9.00 million contribution from operations toward capital investment for the 2012/13 year is also much less than the desired level of $14.50 million and therefore, unless it can be increased, it will be difficult to maintain robust capital works programs in the future.</t>
  </si>
  <si>
    <t>Council has established a rating structure which is comprised of three key elements. These are:</t>
  </si>
  <si>
    <r>
      <t>·</t>
    </r>
    <r>
      <rPr>
        <sz val="7"/>
        <rFont val="Times New Roman"/>
        <family val="1"/>
      </rPr>
      <t xml:space="preserve">           </t>
    </r>
    <r>
      <rPr>
        <sz val="10"/>
        <rFont val="Arial"/>
        <family val="2"/>
      </rPr>
      <t>Property values, form the central basis of rating under the Local Government Act 1989</t>
    </r>
  </si>
  <si>
    <r>
      <t>·</t>
    </r>
    <r>
      <rPr>
        <sz val="7"/>
        <rFont val="Times New Roman"/>
        <family val="1"/>
      </rPr>
      <t>          </t>
    </r>
    <r>
      <rPr>
        <sz val="10"/>
        <rFont val="Arial"/>
        <family val="2"/>
      </rPr>
      <t xml:space="preserve"> A fixed municipal charge per property to cover some of othe administrative costs of the Council</t>
    </r>
    <r>
      <rPr>
        <sz val="7"/>
        <rFont val="Times New Roman"/>
        <family val="1"/>
      </rPr>
      <t>.</t>
    </r>
  </si>
  <si>
    <r>
      <t>·</t>
    </r>
    <r>
      <rPr>
        <sz val="7"/>
        <rFont val="Times New Roman"/>
        <family val="1"/>
      </rPr>
      <t>          </t>
    </r>
    <r>
      <rPr>
        <sz val="10"/>
        <rFont val="Arial"/>
        <family val="2"/>
      </rPr>
      <t xml:space="preserve"> A</t>
    </r>
    <r>
      <rPr>
        <sz val="7"/>
        <rFont val="Times New Roman"/>
        <family val="1"/>
      </rPr>
      <t xml:space="preserve"> </t>
    </r>
    <r>
      <rPr>
        <sz val="10"/>
        <rFont val="Arial"/>
        <family val="2"/>
      </rPr>
      <t>user pays component to reflect usage of certain services provided by Council.</t>
    </r>
  </si>
  <si>
    <t>Council makes a further distinction within the property value component of rates based on the purpose for which the property is used, that is, whether the property is used for residential or commercial purposes. This distinction is based on the concept that business should pay a fair and equitable contribution to rates taking into account the benefits those commercial properties derive from the local community.</t>
  </si>
  <si>
    <t>The existing rating structure comprises two differential rates (residential and commercial) and a rate concession for recreational land.  These rates are structured in accordance with the requirements of Section 161 ‘Differential Rates’ of the Act.  Under the Cultural and Recreational Lands Act 1963, provision is made for a Council to grant a rating concession to any “recreational lands” which meet the test of being “rateable land” under the Act.  The commercial rate is set at 175% of the residential rate and the rate concession for recreational land is set at 50% of the commercial rate.  Council also levies a municipal charge, a kerbside collection charge and a recycling charge as allowed under the Act.</t>
  </si>
  <si>
    <t xml:space="preserve">Commercial rates </t>
  </si>
  <si>
    <t>[Note: This section 9.4 contains additional information that can be disclosed in the budget year following a general revaluation of properties taking place. The next such year will be the 2014/15 budget.]</t>
  </si>
  <si>
    <t>During the 2012/13 year, a revaluation of all properties within the municipality was carried out and first applied from 1 January 2012 for the 2012/13 year. The outcome of the general revaluation has been a significant change in property valuations throughout the municipality. Overall, property valuations across the municipal district have increased by 37%. Of this increase, residential properties have increased by 43% and business properties by 5%.</t>
  </si>
  <si>
    <t>The following table summarises the valuation changes between the 2011 and 2012 general revaluations for residential properties by suburb, together with the rating changes between the 2011/12 and 2012/13 years based on a 3.9% average rate increase and the valuation movements listed.</t>
  </si>
  <si>
    <t>In deliberating over the setting of the differential rate structure for the 2012/13 year, Council has been mindful of the greater increase in residential property valuations compared to those in the business sector. If no changes were made to the rate differential, the change in property values would result in an overall increase of 13% in residential rates and a 7% reduction in business rates for the 2012/13 year.</t>
  </si>
  <si>
    <t>In view of the outcomes of the general revaluation of all properties within the Council’s municipal district during the 2011/12 year, Council has chosen not to make any changes to the existing rate differential. Therefore, in aggregate total rates and charges will increase by 3.9% compared to 2011/12.</t>
  </si>
  <si>
    <t>This section sets out summaries of the strategies that have been developed and incorporated into the Strategic Resource Plan including borrowings, infrastructure and service delivery.</t>
  </si>
  <si>
    <t>The key objectives in Council’s Strategic Resource Plan (referred to in Section 8.) which directly impact the future service delivery strategy are to maintain existing service levels and to achieve a breakeven operating result within five to six years. The Rating Information (see Section 9.) also refers to modest rate increases into the future approximating CPI plus 1%. With these key objectives as a basis, a number of internal and external influences have been identified through discussions with management which will have a significant impact on the scope and level of services to be provided over the next four years.</t>
  </si>
  <si>
    <t>Waste tipping fees for inert waste are expected to rise further as the State Government has increased the levy payable upon disposal of waste at landfill.  Following increases of $35 per tonne (almost 400%) over the last two years, the fee will rise a further $4.40 per tonne (10%) in 2013/14 and by 10% also in 2014/15.  The financial impact will be to increase tipping fee costs at the Transfer Station from $0.36 million in 2012/13 to $0.46 million by 2015/16. The pricing structure currently in place for Transfer Station users will be adjusted to absorb all future cost increases.</t>
  </si>
  <si>
    <t>Comprehensive result</t>
  </si>
  <si>
    <t xml:space="preserve">Proceeds from sale of property, plant and equipment </t>
  </si>
  <si>
    <t>Reconciliation of net movement in property, infrastructure plant and equipment</t>
  </si>
  <si>
    <t>Net movement in property, infrastructure plant &amp; equipment</t>
  </si>
  <si>
    <t>General rate for rateable commercial properties</t>
  </si>
  <si>
    <t>Commercial</t>
  </si>
  <si>
    <r>
      <t>·</t>
    </r>
    <r>
      <rPr>
        <sz val="7"/>
        <rFont val="Times New Roman"/>
        <family val="1"/>
      </rPr>
      <t xml:space="preserve">           </t>
    </r>
    <r>
      <rPr>
        <sz val="10"/>
        <rFont val="Arial"/>
        <family val="2"/>
      </rPr>
      <t>A general rate of 0.449027% (0.449027 cents in the dollar of CIV) for all rateable commercial properties.</t>
    </r>
  </si>
  <si>
    <t>3.2 Commercial land</t>
  </si>
  <si>
    <t>Commercial land is any land, which is:</t>
  </si>
  <si>
    <r>
      <t>·</t>
    </r>
    <r>
      <rPr>
        <sz val="7"/>
        <rFont val="Times New Roman"/>
        <family val="1"/>
      </rPr>
      <t xml:space="preserve">           </t>
    </r>
    <r>
      <rPr>
        <sz val="10"/>
        <rFont val="Arial"/>
        <family val="2"/>
      </rPr>
      <t>Unoccupied but zoned residential under the City of Victoria Planning Scheme and which is not commercial land.</t>
    </r>
  </si>
  <si>
    <t>Bad and doubtful debts is projected to increase by $0.03 million or 8.3% compared to 2012/13 due mainly to an increase in parking fines forwarded to Perin Court for collection and a consequent reduction in collection rates.</t>
  </si>
  <si>
    <t>Roads include local roads, car parks, footpaths, bike paths, bridges &amp; culverts, declared main roads, traffic devices, street lighting and traffic signals.</t>
  </si>
  <si>
    <t>Drains include drains in road reserves, retarding basins and waterways.</t>
  </si>
  <si>
    <t>Buildings include community facilities, municipal offices, sports facilities, pavilions.</t>
  </si>
  <si>
    <t>The characteristics of planning scheme zoning are applicable to the determination of vacant land which will be subject to the rate applicable to commercial land.  The vacant land affected by this rate is that which is zoned commercial and/or industrial under the City of Victoria Planning Scheme.  The classification of land which is improved will be determined by the occupation of that land and have reference to the planning scheme zoning.</t>
  </si>
  <si>
    <t>The characteristics of planning scheme zoning are applicable to the determination of vacant land which will be subject to the rate applicable to residential land.  The vacant land affected by this rate is that which is zoned residential under the Victorian Local Council Planning Scheme.  The classification of land which is improved will be determined by the occupation of that land and have reference to the planning scheme zoning.</t>
  </si>
  <si>
    <t>It is proposed that general rates increase by 3.9% for the 2013/14 year, raising total rates of $43.46 million, including $0.43 million generated from supplementary rates. Of the 3.9% increase, 3.0% will go toward maintaining service levels and meeting the cost of a number of external influences affecting the operating budget including a $0.40 million reduction in the Victorian Grants Commission allocation. The remaining 0.9% increase will go toward capital works to address the asset renewal needs of the City. This rate increase is in line with the level foreshadowed in Council’s Strategic Resource Plan adopted in the previous year. (The rate increase for the 2012/13 year was 5.0%).</t>
  </si>
  <si>
    <t>Council delivers activities and initiatives under 34 major service categories. Each contributes to the achievement of one of the six Strategic Objectives as set out in the Council Plan for the 2013-17 years.  The following table lists the six Strategic Objectives as described in the Council Plan.</t>
  </si>
  <si>
    <t>It is proposed that general rate income be increased by 3.9% or $2.26 million over 2012/13 to $43.46 million. Supplementary rates are forecast to increase by $0.23 million over 2012/13 to $0.43 million. Section 9. “Rating Information” includes a more detailed analysis of the rates and charges to be levied for 2013/14.</t>
  </si>
  <si>
    <t>This section includes an extract of the adopted Strategic Resource Plan to provide information on the long term financial projections of the Council.</t>
  </si>
  <si>
    <t>The Act requires a Strategic Resource Plan to be prepared covering both financial and non-financial resources, and including key financial indicators for at least the next four financial years to support the Council Plan.</t>
  </si>
  <si>
    <t>Surplus/(deficit) for the year</t>
  </si>
  <si>
    <r>
      <t xml:space="preserve">Council has adopted a formal </t>
    </r>
    <r>
      <rPr>
        <i/>
        <sz val="10"/>
        <rFont val="Arial"/>
        <family val="2"/>
      </rPr>
      <t xml:space="preserve">Rating Strategy </t>
    </r>
    <r>
      <rPr>
        <sz val="10"/>
        <rFont val="Arial"/>
        <family val="2"/>
      </rPr>
      <t>that contains expanded information on Council's rating structure and the reasons behind its choices in applying the rating mechanisms it has used.</t>
    </r>
  </si>
  <si>
    <r>
      <rPr>
        <sz val="10"/>
        <rFont val="Symbol"/>
        <family val="1"/>
        <charset val="2"/>
      </rPr>
      <t>·</t>
    </r>
    <r>
      <rPr>
        <sz val="10"/>
        <rFont val="Arial"/>
        <family val="2"/>
      </rPr>
      <t>    Consumer Price Index (CPI) increases on goods and services of 2.2% per annum (ABS release 
      23 January 2013). State-wide CPI is projected to be 2.25% for the 2012/14 year (Victorian Budget 
      Papers 2012/13)</t>
    </r>
  </si>
  <si>
    <r>
      <t>·</t>
    </r>
    <r>
      <rPr>
        <sz val="7"/>
        <rFont val="Times New Roman"/>
        <family val="1"/>
      </rPr>
      <t xml:space="preserve">       </t>
    </r>
    <r>
      <rPr>
        <sz val="10"/>
        <rFont val="Arial"/>
        <family val="2"/>
      </rPr>
      <t>A write down of flood/fire affected assets estimated at $1.00 million 2012/13 and estimated repairs  of 
       $1.20 million over two years.  Compensation of $0.40 million has been confirmed by 
       Council's insurers, with the balance to be funded by the Natural disaster Assistance Fund (NDAF). 
       An advance payment of $1.00 million fron the NDAF was received in 2012/13.  
       Council is also eligible to claim the first $0.03 million from the Victorian Grants Commission.</t>
    </r>
  </si>
  <si>
    <r>
      <rPr>
        <sz val="10"/>
        <rFont val="Symbol"/>
        <family val="1"/>
        <charset val="2"/>
      </rPr>
      <t>·</t>
    </r>
    <r>
      <rPr>
        <sz val="10"/>
        <rFont val="Arial"/>
        <family val="2"/>
      </rPr>
      <t>     Australian Average Weekly Earnings (AWE) growth for Public Sector full-time adult ordinary time 
      earnings in the 12 months to May 2012 was 3.6% (ABS release 16 August 2012). The wages 
      price index in Victoria is projected to be 3.25% per annum increasing to 3.50% in the subsequent
      two years (Victorian Budget Papers 2012/13).  Council must renegotiate a new Collective 
      Agreement during the 2013/14 year for commencement on 1 July 2014.</t>
    </r>
  </si>
  <si>
    <r>
      <t>·</t>
    </r>
    <r>
      <rPr>
        <sz val="7"/>
        <rFont val="Times New Roman"/>
        <family val="1"/>
      </rPr>
      <t xml:space="preserve">       </t>
    </r>
    <r>
      <rPr>
        <sz val="10"/>
        <rFont val="Arial"/>
        <family val="2"/>
      </rPr>
      <t>The ‘Engineering Construction' and 'Non-Residential Building’ Indices prepared by the 
      Construction Forecasting Council are forecast at 2.4% and 3.8% respectively for 2013/14.</t>
    </r>
  </si>
  <si>
    <r>
      <t>·</t>
    </r>
    <r>
      <rPr>
        <sz val="7"/>
        <rFont val="Times New Roman"/>
        <family val="1"/>
      </rPr>
      <t>     </t>
    </r>
    <r>
      <rPr>
        <sz val="10"/>
        <rFont val="Arial"/>
        <family val="2"/>
      </rPr>
      <t>The small area of Victorian City reduces transport costs when compared to rural Shires.  Also,
     services can be centralised as most citizens are able to reach Council facilities without extensive
     travel times</t>
    </r>
  </si>
  <si>
    <r>
      <t>·</t>
    </r>
    <r>
      <rPr>
        <sz val="7"/>
        <rFont val="Times New Roman"/>
        <family val="1"/>
      </rPr>
      <t>     </t>
    </r>
    <r>
      <rPr>
        <sz val="10"/>
        <rFont val="Arial"/>
        <family val="2"/>
      </rPr>
      <t>Over 25% of ratepayers are entitled to the pensioner rebate.  As pensioners are often asset rich but
     income poor, the adoption of significant rate increases has a real impact on the disposable income
     of a significant proportion of our community. Council has hardship provisions in place but these can
     impact on cash balances when large volumes of ratepayers are involved. In addition, Council has
     long waiting lists for services to older people such as ‘Home Help’ and ‘Delivered Meals’ but not the
     income to service this demand</t>
    </r>
  </si>
  <si>
    <r>
      <t>·</t>
    </r>
    <r>
      <rPr>
        <sz val="7"/>
        <rFont val="Times New Roman"/>
        <family val="1"/>
      </rPr>
      <t>     </t>
    </r>
    <r>
      <rPr>
        <sz val="10"/>
        <rFont val="Arial"/>
        <family val="2"/>
      </rPr>
      <t>The city is substantially developed and while it is experiencing a small increase in property numbers,
     these mainly arise from higher density developments.  The budget implications arise in Council
     having to cope with replacement of infrastructure such as drains which cannot cope with the higher
     density.  These costs cannot be passed on to the developer and are paid for from rates. The rates
     received from new dwellings do not offset the significant infrastructure costs.</t>
    </r>
  </si>
  <si>
    <r>
      <t>·</t>
    </r>
    <r>
      <rPr>
        <sz val="7"/>
        <rFont val="Times New Roman"/>
        <family val="1"/>
      </rPr>
      <t>     </t>
    </r>
    <r>
      <rPr>
        <sz val="10"/>
        <rFont val="Arial"/>
        <family val="2"/>
      </rPr>
      <t>Cultural and linguistic diversity means that Council needs to use a variety of media in languages
     other than English for mass communication with citizens and uses interpreting services for
     interpersonal communication with citizens. Council also draws on the abilities of its bilingual staff</t>
    </r>
  </si>
  <si>
    <r>
      <t>·</t>
    </r>
    <r>
      <rPr>
        <sz val="7"/>
        <rFont val="Times New Roman"/>
        <family val="1"/>
      </rPr>
      <t>        </t>
    </r>
    <r>
      <rPr>
        <sz val="10"/>
        <rFont val="Arial"/>
        <family val="2"/>
      </rPr>
      <t>Increases of 10% $4.84 per tonne in the levy payable to the State Government upon 
       disposal of waste into landfill, resulting in additional waste tipping costs of $0.18 million.  
       The levy has increased from $9 per tonne in 2008/09 to $53.24 per tonne in 
       2013/14 (591% increase in 5 years) and added $1.25 million to Council's costs.</t>
    </r>
  </si>
  <si>
    <r>
      <t>·</t>
    </r>
    <r>
      <rPr>
        <sz val="7"/>
        <rFont val="Times New Roman"/>
        <family val="1"/>
      </rPr>
      <t>        </t>
    </r>
    <r>
      <rPr>
        <sz val="10"/>
        <rFont val="Arial"/>
        <family val="2"/>
      </rPr>
      <t xml:space="preserve">A new fire levy will apply to all private property owners - including
       persons and organisations who do not currently pay council rates, 
       such as churches, charities, private schools and RSL's - from 1 July 2013.
       A number of Council properties will also be subject to the fire levy.  Under 
       new legislation, the Fire Services Property Levy Act 2012, introducted as a 
       result of recommendations by the Victorian Bushfires Royal Commission (VBRC),
       the new Fire Services Property Levy (FSPL) will be collected by Council on 
       behalf of the State government, to fund the operations of the MFB and CFA. </t>
    </r>
  </si>
  <si>
    <r>
      <t>·</t>
    </r>
    <r>
      <rPr>
        <sz val="7"/>
        <rFont val="Times New Roman"/>
        <family val="1"/>
      </rPr>
      <t xml:space="preserve">           </t>
    </r>
    <r>
      <rPr>
        <sz val="10"/>
        <rFont val="Arial"/>
        <family val="2"/>
      </rPr>
      <t>Service levels to be maintained at 2012/13 levels with the
         aim to use less resources with an emphasis on innovation and efficiency</t>
    </r>
  </si>
  <si>
    <r>
      <t>·</t>
    </r>
    <r>
      <rPr>
        <sz val="7"/>
        <rFont val="Times New Roman"/>
        <family val="1"/>
      </rPr>
      <t xml:space="preserve">        </t>
    </r>
    <r>
      <rPr>
        <sz val="10"/>
        <rFont val="Arial"/>
        <family val="2"/>
      </rPr>
      <t>The carbon price introduced by the Federal Government on 1 July 2012 is forecast to
       increase by CPI (2.2%) from $23 per tonne to $23.50 per tonne.  The price on 
       carbon is estimated to add $1.30 million to waste disposal, energy and general 
       cost in puts of Council in 2013/14.</t>
    </r>
  </si>
  <si>
    <r>
      <t>·</t>
    </r>
    <r>
      <rPr>
        <sz val="7"/>
        <rFont val="Times New Roman"/>
        <family val="1"/>
      </rPr>
      <t>        </t>
    </r>
    <r>
      <rPr>
        <sz val="10"/>
        <rFont val="Arial"/>
        <family val="2"/>
      </rPr>
      <t>Reduction of $0.40 million in Victorian Grants Commission funding.</t>
    </r>
  </si>
  <si>
    <r>
      <t>·</t>
    </r>
    <r>
      <rPr>
        <sz val="7"/>
        <rFont val="Times New Roman"/>
        <family val="1"/>
      </rPr>
      <t>        </t>
    </r>
    <r>
      <rPr>
        <sz val="10"/>
        <rFont val="Arial"/>
        <family val="2"/>
      </rPr>
      <t>Receipt of significant capital works funding of $6.28 million for the construction of a Velodrome and 
       State Bowls Centre at Victoria Park and the completion of Roads to Recovery projects</t>
    </r>
  </si>
  <si>
    <r>
      <t>·</t>
    </r>
    <r>
      <rPr>
        <sz val="7"/>
        <rFont val="Times New Roman"/>
        <family val="1"/>
      </rPr>
      <t>         </t>
    </r>
    <r>
      <rPr>
        <b/>
        <sz val="10"/>
        <color indexed="10"/>
        <rFont val="Arial"/>
        <family val="2"/>
      </rPr>
      <t>Infrastructure strategy (section 10)</t>
    </r>
    <r>
      <rPr>
        <sz val="10"/>
        <rFont val="Arial"/>
        <family val="2"/>
      </rPr>
      <t xml:space="preserve"> - Capital expenditure over the four year period will total $89.84 
       million at an average of $22.46 million. Excluding the Lawn Bowls and Velodrome works, the average 
       is $18.40 million.</t>
    </r>
  </si>
  <si>
    <r>
      <t>·</t>
    </r>
    <r>
      <rPr>
        <sz val="7"/>
        <rFont val="Times New Roman"/>
        <family val="1"/>
      </rPr>
      <t>        </t>
    </r>
    <r>
      <rPr>
        <b/>
        <sz val="10"/>
        <color indexed="10"/>
        <rFont val="Arial"/>
        <family val="2"/>
      </rPr>
      <t>Borrowing strategy (section 10)</t>
    </r>
    <r>
      <rPr>
        <sz val="10"/>
        <rFont val="Arial"/>
        <family val="2"/>
      </rPr>
      <t xml:space="preserve"> – Borrowings are forecast to reduce from $4.90 million to $3.28 
       million over the four year period. This includes new borrowings of $2.00 million in 2015/16</t>
    </r>
  </si>
  <si>
    <r>
      <t>·</t>
    </r>
    <r>
      <rPr>
        <sz val="7"/>
        <rFont val="Times New Roman"/>
        <family val="1"/>
      </rPr>
      <t xml:space="preserve">           </t>
    </r>
    <r>
      <rPr>
        <b/>
        <sz val="10"/>
        <rFont val="Arial"/>
        <family val="2"/>
      </rPr>
      <t>Teamwork</t>
    </r>
    <r>
      <rPr>
        <sz val="10"/>
        <rFont val="Arial"/>
        <family val="2"/>
      </rPr>
      <t xml:space="preserve"> - We share our skills, knowledge and experience as part of a team and work
                           together towards achieving Council’s goals</t>
    </r>
  </si>
  <si>
    <r>
      <t>·</t>
    </r>
    <r>
      <rPr>
        <sz val="7"/>
        <rFont val="Times New Roman"/>
        <family val="1"/>
      </rPr>
      <t xml:space="preserve">           </t>
    </r>
    <r>
      <rPr>
        <sz val="10"/>
        <rFont val="Arial"/>
        <family val="2"/>
      </rPr>
      <t>New initiatives or new employee proposals to be justified through a business case</t>
    </r>
  </si>
  <si>
    <r>
      <t>·</t>
    </r>
    <r>
      <rPr>
        <sz val="7"/>
        <rFont val="Times New Roman"/>
        <family val="1"/>
      </rPr>
      <t>         </t>
    </r>
    <r>
      <rPr>
        <sz val="10"/>
        <rFont val="Arial"/>
        <family val="2"/>
      </rPr>
      <t>Overrun of $0.48 million in the maintenance of trees due to the removal
        of severely diseased street trees</t>
    </r>
  </si>
  <si>
    <r>
      <t>·</t>
    </r>
    <r>
      <rPr>
        <sz val="7"/>
        <rFont val="Times New Roman"/>
        <family val="1"/>
      </rPr>
      <t>         </t>
    </r>
    <r>
      <rPr>
        <sz val="10"/>
        <rFont val="Arial"/>
        <family val="2"/>
      </rPr>
      <t>Reduction in the budgeted draw down from discretionary reserves 
        of $0.30 million as a result of government funding being awarded for the Victoria Civic Centre redevelopment</t>
    </r>
  </si>
  <si>
    <r>
      <t>·</t>
    </r>
    <r>
      <rPr>
        <sz val="7"/>
        <rFont val="Times New Roman"/>
        <family val="1"/>
      </rPr>
      <t>         </t>
    </r>
    <r>
      <rPr>
        <sz val="10"/>
        <rFont val="Arial"/>
        <family val="2"/>
      </rPr>
      <t>Higher than expected wage increases of 5% per annum resulting in additional ongoing employee 
        costs of $0.46 million per annum</t>
    </r>
  </si>
  <si>
    <r>
      <t>·</t>
    </r>
    <r>
      <rPr>
        <sz val="7"/>
        <rFont val="Times New Roman"/>
        <family val="1"/>
      </rPr>
      <t>         </t>
    </r>
    <r>
      <rPr>
        <sz val="10"/>
        <rFont val="Arial"/>
        <family val="2"/>
      </rPr>
      <t>Ongoing savings of $0.23 million as a result of meals production being contracted out at a rate more 
        favorable than budget</t>
    </r>
  </si>
  <si>
    <r>
      <t>·</t>
    </r>
    <r>
      <rPr>
        <sz val="7"/>
        <rFont val="Times New Roman"/>
        <family val="1"/>
      </rPr>
      <t>         </t>
    </r>
    <r>
      <rPr>
        <sz val="10"/>
        <rFont val="Arial"/>
        <family val="2"/>
      </rPr>
      <t>Council’s decision during the year to bring the street cleansing service in-house. This has resulted in 
        start up investment costs of $0.80 million for plant and equipment to be funded from investment 
        reserves and ongoing operational costs of $1.40 million per annum.</t>
    </r>
  </si>
  <si>
    <r>
      <t>·</t>
    </r>
    <r>
      <rPr>
        <sz val="7"/>
        <rFont val="Times New Roman"/>
        <family val="1"/>
      </rPr>
      <t xml:space="preserve">         </t>
    </r>
    <r>
      <rPr>
        <b/>
        <sz val="10"/>
        <color indexed="10"/>
        <rFont val="Arial"/>
        <family val="2"/>
      </rPr>
      <t>Operating activities</t>
    </r>
    <r>
      <rPr>
        <sz val="10"/>
        <color indexed="56"/>
        <rFont val="Arial"/>
        <family val="2"/>
      </rPr>
      <t xml:space="preserve"> - </t>
    </r>
    <r>
      <rPr>
        <sz val="10"/>
        <rFont val="Arial"/>
        <family val="2"/>
      </rPr>
      <t>Refers to the cash generated or used in the normal service delivery functions 
        of Council. Cash remaining after paying for the provision of services to the community may be 
        available for investment in capital works, or repayment of debt</t>
    </r>
  </si>
  <si>
    <r>
      <t>·</t>
    </r>
    <r>
      <rPr>
        <sz val="7"/>
        <rFont val="Times New Roman"/>
        <family val="1"/>
      </rPr>
      <t xml:space="preserve">         </t>
    </r>
    <r>
      <rPr>
        <b/>
        <sz val="10"/>
        <color indexed="10"/>
        <rFont val="Arial"/>
        <family val="2"/>
      </rPr>
      <t>Investing activities</t>
    </r>
    <r>
      <rPr>
        <sz val="10"/>
        <color indexed="56"/>
        <rFont val="Arial"/>
        <family val="2"/>
      </rPr>
      <t xml:space="preserve"> - </t>
    </r>
    <r>
      <rPr>
        <sz val="10"/>
        <rFont val="Arial"/>
        <family val="2"/>
      </rPr>
      <t>Refers to cash generated or used in the enhancement or creation of 
       infrastructure and other assets. These activities also include the acquisition and sale of other assets 
       such as vehicles, property and equipment</t>
    </r>
  </si>
  <si>
    <r>
      <t>·</t>
    </r>
    <r>
      <rPr>
        <sz val="7"/>
        <rFont val="Times New Roman"/>
        <family val="1"/>
      </rPr>
      <t xml:space="preserve">         </t>
    </r>
    <r>
      <rPr>
        <b/>
        <sz val="10"/>
        <color indexed="10"/>
        <rFont val="Arial"/>
        <family val="2"/>
      </rPr>
      <t>Financing activities</t>
    </r>
    <r>
      <rPr>
        <sz val="10"/>
        <rFont val="Arial"/>
        <family val="2"/>
      </rPr>
      <t xml:space="preserve"> - Refers to cash generated or used in the financing of Council functions and 
       include borrowings from financial institutions and advancing of repayable loans to other organisations. 
       These activities also include repayment of the principal component of loan repayments for the year.</t>
    </r>
  </si>
  <si>
    <r>
      <t>·</t>
    </r>
    <r>
      <rPr>
        <sz val="7"/>
        <rFont val="Times New Roman"/>
        <family val="1"/>
      </rPr>
      <t>         </t>
    </r>
    <r>
      <rPr>
        <sz val="10"/>
        <rFont val="Arial"/>
        <family val="2"/>
      </rPr>
      <t>Employee entitlements to be increased by the Collective Agreement outcome offset by the impact of 
       more active management of leave entitlements of staff</t>
    </r>
  </si>
  <si>
    <r>
      <t>·</t>
    </r>
    <r>
      <rPr>
        <sz val="7"/>
        <rFont val="Times New Roman"/>
        <family val="1"/>
      </rPr>
      <t>         </t>
    </r>
    <r>
      <rPr>
        <sz val="10"/>
        <rFont val="Arial"/>
        <family val="2"/>
      </rPr>
      <t>Repayment of loan principal to be $1.16 million</t>
    </r>
  </si>
  <si>
    <r>
      <t>·</t>
    </r>
    <r>
      <rPr>
        <sz val="7"/>
        <rFont val="Times New Roman"/>
        <family val="1"/>
      </rPr>
      <t>         </t>
    </r>
    <r>
      <rPr>
        <sz val="10"/>
        <rFont val="Arial"/>
        <family val="2"/>
      </rPr>
      <t>Total capital expenditure to be $21.95 million</t>
    </r>
  </si>
  <si>
    <r>
      <t>·</t>
    </r>
    <r>
      <rPr>
        <sz val="7"/>
        <rFont val="Times New Roman"/>
        <family val="1"/>
      </rPr>
      <t>        </t>
    </r>
    <r>
      <rPr>
        <sz val="10"/>
        <rFont val="Arial"/>
        <family val="2"/>
      </rPr>
      <t>Other debtors and creditors to remain consistent with 2012/13 levels</t>
    </r>
  </si>
  <si>
    <r>
      <t>·</t>
    </r>
    <r>
      <rPr>
        <sz val="7"/>
        <rFont val="Times New Roman"/>
        <family val="1"/>
      </rPr>
      <t>         </t>
    </r>
    <r>
      <rPr>
        <sz val="10"/>
        <rFont val="Arial"/>
        <family val="2"/>
      </rPr>
      <t>An advance of $0.19 million to Victorian Bowls Club will be repaid in full</t>
    </r>
  </si>
  <si>
    <r>
      <t>·</t>
    </r>
    <r>
      <rPr>
        <sz val="7"/>
        <rFont val="Times New Roman"/>
        <family val="1"/>
      </rPr>
      <t>         </t>
    </r>
    <r>
      <rPr>
        <sz val="10"/>
        <rFont val="Arial"/>
        <family val="2"/>
      </rPr>
      <t>Proceeds from the sale of property in 2012/13 of $1.24 million will be received in full in the 2013/14 
        year</t>
    </r>
  </si>
  <si>
    <r>
      <t>·</t>
    </r>
    <r>
      <rPr>
        <sz val="7"/>
        <rFont val="Times New Roman"/>
        <family val="1"/>
      </rPr>
      <t>        </t>
    </r>
    <r>
      <rPr>
        <sz val="10"/>
        <rFont val="Arial"/>
        <family val="2"/>
      </rPr>
      <t>Trade creditors to be based on total capital and operating expenditure less written down value of 
       assets sold, depreciation and employee costs. Payment cycle is 30 days</t>
    </r>
  </si>
  <si>
    <r>
      <t>·</t>
    </r>
    <r>
      <rPr>
        <sz val="7"/>
        <rFont val="Times New Roman"/>
        <family val="1"/>
      </rPr>
      <t xml:space="preserve">         </t>
    </r>
    <r>
      <rPr>
        <sz val="10"/>
        <rFont val="Arial"/>
        <family val="2"/>
      </rPr>
      <t>A total of $8.35 million to be transferred from reserves to accumulated surplus, 
       representing the internal funding of the capital works program for the 2013/14 year.</t>
    </r>
  </si>
  <si>
    <r>
      <t>·</t>
    </r>
    <r>
      <rPr>
        <sz val="7"/>
        <rFont val="Times New Roman"/>
        <family val="1"/>
      </rPr>
      <t>        </t>
    </r>
    <r>
      <rPr>
        <sz val="10"/>
        <rFont val="Arial"/>
        <family val="2"/>
      </rPr>
      <t>The Council will repay its share of the unfunded superannuation libility over a period of five years.</t>
    </r>
  </si>
  <si>
    <r>
      <t>·</t>
    </r>
    <r>
      <rPr>
        <sz val="7"/>
        <rFont val="Times New Roman"/>
        <family val="1"/>
      </rPr>
      <t>        </t>
    </r>
    <r>
      <rPr>
        <b/>
        <sz val="10"/>
        <color indexed="10"/>
        <rFont val="Arial"/>
        <family val="2"/>
      </rPr>
      <t>Rating levels (section 9)</t>
    </r>
    <r>
      <rPr>
        <sz val="10"/>
        <rFont val="Arial"/>
        <family val="2"/>
      </rPr>
      <t xml:space="preserve"> – Modest rate increases are forecast over the four years at an average of 
       3.9%, well below that expected of comparable councils</t>
    </r>
  </si>
  <si>
    <r>
      <t>·</t>
    </r>
    <r>
      <rPr>
        <sz val="7"/>
        <rFont val="Times New Roman"/>
        <family val="1"/>
      </rPr>
      <t>        </t>
    </r>
    <r>
      <rPr>
        <b/>
        <sz val="10"/>
        <color indexed="10"/>
        <rFont val="Arial"/>
        <family val="2"/>
      </rPr>
      <t>Financial sustainability (section 5)</t>
    </r>
    <r>
      <rPr>
        <sz val="10"/>
        <rFont val="Arial"/>
        <family val="2"/>
      </rPr>
      <t xml:space="preserve"> - Cash and investments is forecast to increase marginally over 
       the four year period from $12.20 million to $13.03 million, which indicates a balanced budget on a 
       cash basis in each year</t>
    </r>
  </si>
  <si>
    <r>
      <t>·</t>
    </r>
    <r>
      <rPr>
        <sz val="7"/>
        <rFont val="Times New Roman"/>
        <family val="1"/>
      </rPr>
      <t>         </t>
    </r>
    <r>
      <rPr>
        <sz val="10"/>
        <rFont val="Arial"/>
        <family val="2"/>
      </rPr>
      <t>Asset revaluation reserve which represents the difference between the previously recorded value of 
        assets and their current valuations</t>
    </r>
  </si>
  <si>
    <r>
      <t>·</t>
    </r>
    <r>
      <rPr>
        <sz val="7"/>
        <rFont val="Times New Roman"/>
        <family val="1"/>
      </rPr>
      <t>         </t>
    </r>
    <r>
      <rPr>
        <sz val="10"/>
        <rFont val="Arial"/>
        <family val="2"/>
      </rPr>
      <t>Other reserves that are funds that Council wishes to separately identify as being set aside to meet a 
        specific purpose in the future and to which there is no existing liability. These amounts are 
        transferred from the Accumulated Surplus of the Council to be separately disclosed</t>
    </r>
  </si>
  <si>
    <r>
      <t>·</t>
    </r>
    <r>
      <rPr>
        <sz val="7"/>
        <rFont val="Times New Roman"/>
        <family val="1"/>
      </rPr>
      <t>         </t>
    </r>
    <r>
      <rPr>
        <sz val="10"/>
        <rFont val="Arial"/>
        <family val="2"/>
      </rPr>
      <t>Accumulated surplus which is the value of all net assets less Reserves that have accumulated over 
        time. The increase in accumulated surplus of $1.05 million results directly from the operating surplus
        for the year.</t>
    </r>
  </si>
  <si>
    <r>
      <rPr>
        <sz val="10"/>
        <rFont val="Symbol"/>
        <family val="1"/>
        <charset val="2"/>
      </rPr>
      <t>·</t>
    </r>
    <r>
      <rPr>
        <sz val="10"/>
        <rFont val="Arial"/>
        <family val="2"/>
      </rPr>
      <t>      A total of 98.5% of total rates and charges raised will be collected in the 2013/14 year (2012/13: 
       97.8% forecast actual)</t>
    </r>
  </si>
  <si>
    <r>
      <rPr>
        <sz val="10"/>
        <rFont val="Symbol"/>
        <family val="1"/>
        <charset val="2"/>
      </rPr>
      <t>·</t>
    </r>
    <r>
      <rPr>
        <sz val="10"/>
        <rFont val="Arial"/>
        <family val="2"/>
      </rPr>
      <t>     </t>
    </r>
    <r>
      <rPr>
        <b/>
        <sz val="10"/>
        <color rgb="FFFF0000"/>
        <rFont val="Arial"/>
        <family val="2"/>
      </rPr>
      <t>Service delivery strategy (section 10)</t>
    </r>
    <r>
      <rPr>
        <sz val="10"/>
        <rFont val="Arial"/>
        <family val="2"/>
      </rPr>
      <t xml:space="preserve"> – Service levels have been maintained throughout the four 
       year period. Despite this, operating surpluses are forecast in years 2013/14 and 2014/15 as a result 
       of significant capital grant revenue being received to fund the annual capital works program. Years 
       2015/16 to 2016/17 forecast reducing operating deficits with a view to breaking even. However, 
       excluding the effects of non-operating items such as capital contributions, the underlying result is 
       the deficit reducing over the four year period. The underlying result is a measure of financial 
       sustainability and is an important measure as once-off items can often mask the operating result</t>
    </r>
  </si>
</sst>
</file>

<file path=xl/styles.xml><?xml version="1.0" encoding="utf-8"?>
<styleSheet xmlns="http://schemas.openxmlformats.org/spreadsheetml/2006/main">
  <numFmts count="8">
    <numFmt numFmtId="5" formatCode="&quot;$&quot;#,##0;\-&quot;$&quot;#,##0"/>
    <numFmt numFmtId="6" formatCode="&quot;$&quot;#,##0;[Red]\-&quot;$&quot;#,##0"/>
    <numFmt numFmtId="43" formatCode="_-* #,##0.00_-;\-* #,##0.00_-;_-* &quot;-&quot;??_-;_-@_-"/>
    <numFmt numFmtId="164" formatCode="0.0"/>
    <numFmt numFmtId="165" formatCode="_-* #,##0_-;\-* #,##0_-;_-* &quot;-&quot;??_-;_-@_-"/>
    <numFmt numFmtId="166" formatCode="#,##0.00000"/>
    <numFmt numFmtId="167" formatCode="&quot;$&quot;#,##0"/>
    <numFmt numFmtId="168" formatCode="0.0%"/>
  </numFmts>
  <fonts count="39">
    <font>
      <sz val="10"/>
      <name val="Arial"/>
    </font>
    <font>
      <sz val="10"/>
      <name val="Arial"/>
      <family val="2"/>
    </font>
    <font>
      <sz val="11"/>
      <name val="Arial"/>
      <family val="2"/>
    </font>
    <font>
      <b/>
      <sz val="11"/>
      <name val="Arial"/>
      <family val="2"/>
    </font>
    <font>
      <b/>
      <sz val="12"/>
      <color indexed="56"/>
      <name val="Arial"/>
      <family val="2"/>
    </font>
    <font>
      <sz val="10"/>
      <name val="Arial"/>
      <family val="2"/>
    </font>
    <font>
      <sz val="10"/>
      <name val="Symbol"/>
      <family val="1"/>
      <charset val="2"/>
    </font>
    <font>
      <sz val="7"/>
      <name val="Times New Roman"/>
      <family val="1"/>
    </font>
    <font>
      <b/>
      <sz val="10"/>
      <name val="Arial"/>
      <family val="2"/>
    </font>
    <font>
      <sz val="8"/>
      <name val="Arial"/>
      <family val="2"/>
    </font>
    <font>
      <b/>
      <sz val="9.5"/>
      <name val="Arial Narrow"/>
      <family val="2"/>
    </font>
    <font>
      <sz val="9.5"/>
      <name val="Arial Narrow"/>
      <family val="2"/>
    </font>
    <font>
      <sz val="10"/>
      <name val="Arial"/>
      <family val="2"/>
    </font>
    <font>
      <sz val="10"/>
      <name val="Arial Narrow"/>
      <family val="2"/>
    </font>
    <font>
      <b/>
      <sz val="10"/>
      <color indexed="9"/>
      <name val="Arial"/>
      <family val="2"/>
    </font>
    <font>
      <sz val="12"/>
      <name val="Arial"/>
      <family val="2"/>
    </font>
    <font>
      <i/>
      <sz val="10"/>
      <name val="Arial"/>
      <family val="2"/>
    </font>
    <font>
      <sz val="10"/>
      <color indexed="9"/>
      <name val="Arial"/>
      <family val="2"/>
    </font>
    <font>
      <u/>
      <sz val="10"/>
      <color indexed="9"/>
      <name val="Arial"/>
      <family val="2"/>
    </font>
    <font>
      <u/>
      <sz val="10"/>
      <name val="Arial"/>
      <family val="2"/>
    </font>
    <font>
      <vertAlign val="superscript"/>
      <sz val="10"/>
      <name val="Arial"/>
      <family val="2"/>
    </font>
    <font>
      <sz val="11"/>
      <name val="Book Antiqua"/>
      <family val="1"/>
    </font>
    <font>
      <b/>
      <i/>
      <sz val="10"/>
      <name val="Arial"/>
      <family val="2"/>
    </font>
    <font>
      <sz val="10"/>
      <color indexed="8"/>
      <name val="Arial"/>
      <family val="2"/>
    </font>
    <font>
      <sz val="10"/>
      <color indexed="9"/>
      <name val="Arial"/>
      <family val="2"/>
    </font>
    <font>
      <sz val="9"/>
      <name val="Arial"/>
      <family val="2"/>
    </font>
    <font>
      <sz val="11"/>
      <name val="Symbol"/>
      <family val="1"/>
      <charset val="2"/>
    </font>
    <font>
      <sz val="10"/>
      <color indexed="56"/>
      <name val="Arial"/>
      <family val="2"/>
    </font>
    <font>
      <sz val="10"/>
      <name val="Times New Roman"/>
      <family val="1"/>
    </font>
    <font>
      <b/>
      <sz val="18"/>
      <name val="Arial"/>
      <family val="2"/>
    </font>
    <font>
      <b/>
      <sz val="18"/>
      <color indexed="10"/>
      <name val="Arial"/>
      <family val="2"/>
    </font>
    <font>
      <sz val="14"/>
      <name val="Arial"/>
      <family val="2"/>
    </font>
    <font>
      <b/>
      <sz val="12"/>
      <color indexed="10"/>
      <name val="Arial"/>
      <family val="2"/>
    </font>
    <font>
      <b/>
      <sz val="13"/>
      <color indexed="10"/>
      <name val="Arial"/>
      <family val="2"/>
    </font>
    <font>
      <b/>
      <sz val="10"/>
      <color indexed="10"/>
      <name val="Arial"/>
      <family val="2"/>
    </font>
    <font>
      <b/>
      <i/>
      <sz val="10"/>
      <color indexed="10"/>
      <name val="Arial"/>
      <family val="2"/>
    </font>
    <font>
      <b/>
      <sz val="12"/>
      <name val="Arial"/>
      <family val="2"/>
    </font>
    <font>
      <b/>
      <sz val="9"/>
      <name val="Arial"/>
      <family val="2"/>
    </font>
    <font>
      <b/>
      <sz val="10"/>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9"/>
        <bgColor indexed="64"/>
      </patternFill>
    </fill>
    <fill>
      <patternFill patternType="solid">
        <fgColor theme="0"/>
        <bgColor indexed="64"/>
      </patternFill>
    </fill>
    <fill>
      <patternFill patternType="solid">
        <fgColor rgb="FFFC9AA8"/>
        <bgColor indexed="64"/>
      </patternFill>
    </fill>
  </fills>
  <borders count="11">
    <border>
      <left/>
      <right/>
      <top/>
      <bottom/>
      <diagonal/>
    </border>
    <border>
      <left/>
      <right/>
      <top/>
      <bottom style="thin">
        <color indexed="56"/>
      </bottom>
      <diagonal/>
    </border>
    <border>
      <left/>
      <right/>
      <top style="thin">
        <color indexed="56"/>
      </top>
      <bottom style="thin">
        <color indexed="56"/>
      </bottom>
      <diagonal/>
    </border>
    <border>
      <left/>
      <right/>
      <top style="thin">
        <color indexed="56"/>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thin">
        <color indexed="56"/>
      </top>
      <bottom style="thin">
        <color indexed="64"/>
      </bottom>
      <diagonal/>
    </border>
    <border>
      <left/>
      <right/>
      <top style="thin">
        <color indexed="64"/>
      </top>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54">
    <xf numFmtId="0" fontId="0" fillId="0" borderId="0" xfId="0"/>
    <xf numFmtId="0" fontId="2" fillId="0" borderId="0" xfId="0" applyFont="1"/>
    <xf numFmtId="0" fontId="2" fillId="2" borderId="0" xfId="0" applyFont="1" applyFill="1"/>
    <xf numFmtId="0" fontId="0" fillId="2" borderId="0" xfId="0" applyFill="1"/>
    <xf numFmtId="0" fontId="2" fillId="2" borderId="0" xfId="0" applyFont="1" applyFill="1" applyAlignment="1">
      <alignment wrapText="1"/>
    </xf>
    <xf numFmtId="0" fontId="0" fillId="0" borderId="0" xfId="0" applyAlignment="1">
      <alignment wrapText="1"/>
    </xf>
    <xf numFmtId="0" fontId="3" fillId="2" borderId="0" xfId="0" applyFont="1" applyFill="1" applyAlignment="1">
      <alignment wrapText="1"/>
    </xf>
    <xf numFmtId="0" fontId="0" fillId="2" borderId="0" xfId="0" applyFill="1" applyAlignment="1">
      <alignment wrapText="1"/>
    </xf>
    <xf numFmtId="0" fontId="2" fillId="2" borderId="0" xfId="0" applyFont="1" applyFill="1" applyAlignment="1">
      <alignment horizontal="center" wrapText="1"/>
    </xf>
    <xf numFmtId="0" fontId="6" fillId="0" borderId="0" xfId="0" applyFont="1" applyAlignment="1">
      <alignment horizontal="justify" wrapText="1"/>
    </xf>
    <xf numFmtId="0" fontId="2" fillId="2" borderId="0" xfId="0" applyFont="1" applyFill="1" applyAlignment="1">
      <alignment horizontal="justify"/>
    </xf>
    <xf numFmtId="0" fontId="5" fillId="2" borderId="0" xfId="0" applyFont="1" applyFill="1" applyAlignment="1">
      <alignment horizontal="justify"/>
    </xf>
    <xf numFmtId="0" fontId="5" fillId="2" borderId="0" xfId="0" applyFont="1" applyFill="1"/>
    <xf numFmtId="0" fontId="6" fillId="2" borderId="0" xfId="0" applyFont="1" applyFill="1" applyAlignment="1">
      <alignment wrapText="1"/>
    </xf>
    <xf numFmtId="0" fontId="5" fillId="2" borderId="0" xfId="0" applyFont="1" applyFill="1" applyAlignment="1">
      <alignment horizontal="justify" wrapText="1"/>
    </xf>
    <xf numFmtId="0" fontId="5" fillId="2" borderId="0" xfId="0" applyFont="1" applyFill="1" applyAlignment="1">
      <alignment wrapText="1"/>
    </xf>
    <xf numFmtId="0" fontId="8" fillId="2" borderId="0" xfId="0" applyFont="1" applyFill="1" applyAlignment="1">
      <alignment wrapText="1"/>
    </xf>
    <xf numFmtId="0" fontId="0" fillId="0" borderId="0" xfId="0" applyFill="1"/>
    <xf numFmtId="0" fontId="2" fillId="0" borderId="0" xfId="0" applyFont="1" applyFill="1" applyAlignment="1"/>
    <xf numFmtId="0" fontId="5" fillId="0" borderId="0" xfId="0" applyFont="1" applyFill="1" applyAlignment="1"/>
    <xf numFmtId="0" fontId="6" fillId="0" borderId="0" xfId="0" applyFont="1" applyFill="1" applyAlignment="1"/>
    <xf numFmtId="0" fontId="6" fillId="0" borderId="0" xfId="0" applyFont="1" applyFill="1" applyAlignment="1">
      <alignment wrapText="1"/>
    </xf>
    <xf numFmtId="0" fontId="3" fillId="2" borderId="0" xfId="0" applyFont="1" applyFill="1"/>
    <xf numFmtId="0" fontId="8" fillId="2" borderId="0" xfId="0" applyFont="1" applyFill="1" applyAlignment="1">
      <alignment horizontal="justify"/>
    </xf>
    <xf numFmtId="0" fontId="1" fillId="0" borderId="0" xfId="0" applyFont="1" applyFill="1"/>
    <xf numFmtId="0" fontId="1" fillId="0" borderId="0" xfId="0" applyFont="1"/>
    <xf numFmtId="0" fontId="10" fillId="0" borderId="0" xfId="0" applyFont="1" applyFill="1" applyBorder="1"/>
    <xf numFmtId="0" fontId="11" fillId="0" borderId="0" xfId="0" quotePrefix="1" applyNumberFormat="1" applyFont="1" applyFill="1" applyBorder="1"/>
    <xf numFmtId="0" fontId="11" fillId="0" borderId="0" xfId="0" applyNumberFormat="1" applyFont="1" applyFill="1" applyBorder="1"/>
    <xf numFmtId="0" fontId="12" fillId="0" borderId="0" xfId="0" applyFont="1" applyFill="1"/>
    <xf numFmtId="0" fontId="12" fillId="0" borderId="0" xfId="0" applyFont="1"/>
    <xf numFmtId="0" fontId="11" fillId="0" borderId="0" xfId="0" applyFont="1" applyFill="1" applyBorder="1" applyAlignment="1">
      <alignment vertical="top"/>
    </xf>
    <xf numFmtId="164" fontId="11" fillId="0" borderId="0" xfId="2" applyNumberFormat="1" applyFont="1" applyFill="1" applyBorder="1" applyAlignment="1">
      <alignment vertical="top"/>
    </xf>
    <xf numFmtId="0" fontId="11" fillId="0" borderId="0" xfId="0" applyFont="1" applyFill="1" applyAlignment="1">
      <alignment vertical="top"/>
    </xf>
    <xf numFmtId="164" fontId="11" fillId="0" borderId="0" xfId="2" quotePrefix="1" applyNumberFormat="1" applyFont="1" applyFill="1" applyAlignment="1">
      <alignment vertical="top"/>
    </xf>
    <xf numFmtId="164" fontId="11" fillId="0" borderId="0" xfId="2" applyNumberFormat="1" applyFont="1" applyFill="1" applyAlignment="1">
      <alignment vertical="top"/>
    </xf>
    <xf numFmtId="0" fontId="11" fillId="0" borderId="0" xfId="0" quotePrefix="1" applyNumberFormat="1" applyFont="1" applyFill="1"/>
    <xf numFmtId="0" fontId="11" fillId="0" borderId="0" xfId="0" applyNumberFormat="1" applyFont="1" applyFill="1"/>
    <xf numFmtId="0" fontId="11" fillId="0" borderId="0" xfId="0" applyNumberFormat="1" applyFont="1" applyFill="1" applyBorder="1" applyAlignment="1">
      <alignment wrapText="1"/>
    </xf>
    <xf numFmtId="0" fontId="11" fillId="0" borderId="0" xfId="0" applyFont="1" applyFill="1" applyAlignment="1">
      <alignment wrapText="1"/>
    </xf>
    <xf numFmtId="0" fontId="13" fillId="0" borderId="0" xfId="0" applyFont="1" applyFill="1" applyAlignment="1">
      <alignment vertical="top"/>
    </xf>
    <xf numFmtId="0" fontId="5" fillId="2" borderId="0" xfId="0" applyFont="1" applyFill="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vertical="top" wrapText="1"/>
    </xf>
    <xf numFmtId="0" fontId="5" fillId="2" borderId="2" xfId="0" applyFont="1" applyFill="1" applyBorder="1" applyAlignment="1">
      <alignment horizontal="justify" vertical="top" wrapText="1"/>
    </xf>
    <xf numFmtId="3" fontId="5" fillId="2" borderId="3" xfId="0" applyNumberFormat="1" applyFont="1" applyFill="1" applyBorder="1" applyAlignment="1">
      <alignment horizontal="right" vertical="top" wrapText="1"/>
    </xf>
    <xf numFmtId="3" fontId="8" fillId="2" borderId="1" xfId="0" applyNumberFormat="1" applyFont="1" applyFill="1" applyBorder="1" applyAlignment="1">
      <alignment horizontal="right" vertical="top" wrapText="1"/>
    </xf>
    <xf numFmtId="0" fontId="19" fillId="2" borderId="0" xfId="0" applyFont="1" applyFill="1" applyBorder="1" applyAlignment="1">
      <alignment horizontal="right" vertical="top" wrapText="1"/>
    </xf>
    <xf numFmtId="0" fontId="8" fillId="2" borderId="0" xfId="0" applyFont="1" applyFill="1" applyAlignment="1">
      <alignment horizontal="right" vertical="top" wrapText="1"/>
    </xf>
    <xf numFmtId="0" fontId="5" fillId="2" borderId="0" xfId="0" applyFont="1" applyFill="1" applyAlignment="1">
      <alignment horizontal="right" vertical="top" wrapText="1"/>
    </xf>
    <xf numFmtId="3" fontId="19" fillId="2" borderId="0" xfId="0" applyNumberFormat="1" applyFont="1" applyFill="1" applyBorder="1" applyAlignment="1">
      <alignment horizontal="right" vertical="top" wrapText="1"/>
    </xf>
    <xf numFmtId="0" fontId="8" fillId="2" borderId="1" xfId="0" applyFont="1" applyFill="1" applyBorder="1" applyAlignment="1">
      <alignment horizontal="right" vertical="top" wrapText="1"/>
    </xf>
    <xf numFmtId="0" fontId="5" fillId="2" borderId="3" xfId="0" applyFont="1" applyFill="1" applyBorder="1" applyAlignment="1">
      <alignment horizontal="right" vertical="top" wrapText="1"/>
    </xf>
    <xf numFmtId="0" fontId="16" fillId="2" borderId="0" xfId="0" applyFont="1" applyFill="1" applyAlignment="1">
      <alignment horizontal="justify"/>
    </xf>
    <xf numFmtId="3" fontId="5" fillId="2" borderId="0" xfId="0" applyNumberFormat="1" applyFont="1" applyFill="1" applyBorder="1" applyAlignment="1">
      <alignment horizontal="right" wrapText="1"/>
    </xf>
    <xf numFmtId="0" fontId="5" fillId="2" borderId="0" xfId="0" applyFont="1" applyFill="1" applyBorder="1" applyAlignment="1">
      <alignment horizontal="right" wrapText="1"/>
    </xf>
    <xf numFmtId="3" fontId="5" fillId="2" borderId="0" xfId="0" applyNumberFormat="1" applyFont="1" applyFill="1" applyAlignment="1">
      <alignment horizontal="right" wrapText="1"/>
    </xf>
    <xf numFmtId="0" fontId="5" fillId="2" borderId="0" xfId="0" applyFont="1" applyFill="1" applyAlignment="1">
      <alignment horizontal="right" wrapText="1"/>
    </xf>
    <xf numFmtId="3" fontId="8" fillId="2" borderId="2" xfId="0" applyNumberFormat="1" applyFont="1" applyFill="1" applyBorder="1" applyAlignment="1">
      <alignment horizontal="right" wrapText="1"/>
    </xf>
    <xf numFmtId="3" fontId="5" fillId="2" borderId="2" xfId="0" applyNumberFormat="1" applyFont="1" applyFill="1" applyBorder="1" applyAlignment="1">
      <alignment horizontal="right" wrapText="1"/>
    </xf>
    <xf numFmtId="3" fontId="8" fillId="2" borderId="0" xfId="0" applyNumberFormat="1" applyFont="1" applyFill="1" applyAlignment="1">
      <alignment horizontal="right" wrapText="1"/>
    </xf>
    <xf numFmtId="0" fontId="8" fillId="2" borderId="0" xfId="0" applyFont="1" applyFill="1" applyAlignment="1">
      <alignment horizontal="right" wrapText="1"/>
    </xf>
    <xf numFmtId="3" fontId="8" fillId="2" borderId="0" xfId="0" applyNumberFormat="1" applyFont="1" applyFill="1" applyBorder="1" applyAlignment="1">
      <alignment horizontal="right" wrapText="1"/>
    </xf>
    <xf numFmtId="0" fontId="15" fillId="2" borderId="0" xfId="0" applyFont="1" applyFill="1" applyAlignment="1">
      <alignment horizontal="justify"/>
    </xf>
    <xf numFmtId="0" fontId="6" fillId="2" borderId="0" xfId="0" applyFont="1" applyFill="1" applyAlignment="1">
      <alignment horizontal="justify"/>
    </xf>
    <xf numFmtId="0" fontId="3" fillId="2" borderId="0" xfId="0" applyFont="1" applyFill="1" applyAlignment="1">
      <alignment horizontal="justify"/>
    </xf>
    <xf numFmtId="0" fontId="4" fillId="2" borderId="0" xfId="0" applyFont="1" applyFill="1" applyAlignment="1"/>
    <xf numFmtId="0" fontId="5" fillId="2" borderId="0" xfId="0" applyFont="1" applyFill="1" applyBorder="1" applyAlignment="1">
      <alignment horizontal="justify"/>
    </xf>
    <xf numFmtId="0" fontId="5" fillId="0" borderId="0" xfId="0" applyFont="1" applyAlignment="1">
      <alignment horizontal="center" wrapText="1"/>
    </xf>
    <xf numFmtId="0" fontId="5" fillId="0" borderId="0" xfId="0" applyFont="1" applyAlignment="1">
      <alignment horizontal="justify" wrapText="1"/>
    </xf>
    <xf numFmtId="3" fontId="8" fillId="2" borderId="1" xfId="0" applyNumberFormat="1" applyFont="1" applyFill="1" applyBorder="1" applyAlignment="1">
      <alignment horizontal="right" wrapText="1"/>
    </xf>
    <xf numFmtId="3" fontId="5" fillId="0" borderId="1" xfId="0" applyNumberFormat="1" applyFont="1" applyBorder="1" applyAlignment="1">
      <alignment horizontal="right" wrapText="1"/>
    </xf>
    <xf numFmtId="0" fontId="8" fillId="2" borderId="0" xfId="0" applyFont="1" applyFill="1"/>
    <xf numFmtId="0" fontId="21" fillId="2" borderId="0" xfId="0" applyFont="1" applyFill="1"/>
    <xf numFmtId="0" fontId="5" fillId="2" borderId="0" xfId="0" applyFont="1" applyFill="1" applyAlignment="1">
      <alignment horizontal="left" indent="4"/>
    </xf>
    <xf numFmtId="0" fontId="5" fillId="2" borderId="0" xfId="0" applyFont="1" applyFill="1" applyAlignment="1">
      <alignment horizontal="left" indent="3"/>
    </xf>
    <xf numFmtId="3" fontId="5" fillId="2" borderId="1" xfId="0" applyNumberFormat="1" applyFont="1" applyFill="1" applyBorder="1" applyAlignment="1">
      <alignment horizontal="right" wrapText="1"/>
    </xf>
    <xf numFmtId="0" fontId="8" fillId="2" borderId="1" xfId="0" applyFont="1" applyFill="1" applyBorder="1" applyAlignment="1">
      <alignment horizontal="justify" wrapText="1"/>
    </xf>
    <xf numFmtId="0" fontId="5" fillId="2" borderId="0" xfId="0" applyFont="1" applyFill="1" applyBorder="1" applyAlignment="1">
      <alignment horizontal="center" wrapText="1"/>
    </xf>
    <xf numFmtId="0" fontId="5" fillId="2" borderId="0" xfId="0" applyFont="1" applyFill="1" applyBorder="1" applyAlignment="1">
      <alignment horizontal="justify" wrapText="1"/>
    </xf>
    <xf numFmtId="0" fontId="5" fillId="2" borderId="0" xfId="0" applyFont="1" applyFill="1" applyBorder="1" applyAlignment="1">
      <alignment horizontal="left" wrapText="1"/>
    </xf>
    <xf numFmtId="0" fontId="0" fillId="2" borderId="0" xfId="0" applyFill="1" applyBorder="1"/>
    <xf numFmtId="0" fontId="17" fillId="2" borderId="0" xfId="0" applyFont="1" applyFill="1" applyBorder="1" applyAlignment="1">
      <alignment horizontal="right" wrapText="1"/>
    </xf>
    <xf numFmtId="3" fontId="17" fillId="2" borderId="0" xfId="0" applyNumberFormat="1" applyFont="1" applyFill="1" applyBorder="1" applyAlignment="1">
      <alignment horizontal="right" wrapText="1"/>
    </xf>
    <xf numFmtId="0" fontId="8" fillId="2" borderId="0" xfId="0" applyFont="1" applyFill="1" applyBorder="1" applyAlignment="1">
      <alignment horizontal="justify" wrapText="1"/>
    </xf>
    <xf numFmtId="0" fontId="5" fillId="2" borderId="0" xfId="0" applyFont="1" applyFill="1" applyBorder="1" applyAlignment="1">
      <alignment wrapText="1"/>
    </xf>
    <xf numFmtId="0" fontId="0" fillId="2" borderId="0" xfId="0" applyFill="1" applyBorder="1" applyAlignment="1">
      <alignment wrapText="1"/>
    </xf>
    <xf numFmtId="0" fontId="2" fillId="2" borderId="0" xfId="0" applyFont="1" applyFill="1" applyBorder="1" applyAlignment="1">
      <alignment horizontal="justify"/>
    </xf>
    <xf numFmtId="0" fontId="5" fillId="2" borderId="0" xfId="0" applyFont="1" applyFill="1" applyBorder="1"/>
    <xf numFmtId="0" fontId="8" fillId="2" borderId="0" xfId="0" applyFont="1" applyFill="1" applyBorder="1" applyAlignment="1">
      <alignment horizontal="right" wrapText="1"/>
    </xf>
    <xf numFmtId="0" fontId="14" fillId="2" borderId="0" xfId="0" applyFont="1" applyFill="1" applyBorder="1" applyAlignment="1">
      <alignment horizontal="right" vertical="top" wrapText="1"/>
    </xf>
    <xf numFmtId="0" fontId="14" fillId="2" borderId="0" xfId="0" applyFont="1" applyFill="1" applyBorder="1" applyAlignment="1">
      <alignment horizontal="justify" vertical="top" wrapText="1"/>
    </xf>
    <xf numFmtId="0" fontId="8" fillId="2" borderId="0" xfId="0" applyFont="1" applyFill="1" applyBorder="1" applyAlignment="1">
      <alignment wrapText="1"/>
    </xf>
    <xf numFmtId="0" fontId="16" fillId="2" borderId="0" xfId="0" applyFont="1" applyFill="1" applyAlignment="1">
      <alignment horizontal="right" wrapText="1"/>
    </xf>
    <xf numFmtId="0" fontId="8" fillId="2" borderId="0" xfId="0" applyFont="1" applyFill="1" applyAlignment="1">
      <alignment horizontal="justify" wrapText="1"/>
    </xf>
    <xf numFmtId="0" fontId="16" fillId="2" borderId="0" xfId="0" applyFont="1" applyFill="1" applyAlignment="1">
      <alignment wrapText="1"/>
    </xf>
    <xf numFmtId="0" fontId="5" fillId="2" borderId="0" xfId="0" applyFont="1" applyFill="1" applyAlignment="1">
      <alignment horizontal="right"/>
    </xf>
    <xf numFmtId="0" fontId="8" fillId="2" borderId="1" xfId="0" applyFont="1" applyFill="1" applyBorder="1" applyAlignment="1">
      <alignment wrapText="1"/>
    </xf>
    <xf numFmtId="0" fontId="22" fillId="2" borderId="0" xfId="0" applyFont="1" applyFill="1" applyAlignment="1">
      <alignment horizontal="justify" wrapText="1"/>
    </xf>
    <xf numFmtId="0" fontId="23" fillId="2" borderId="0" xfId="0" applyFont="1" applyFill="1" applyAlignment="1">
      <alignment horizontal="justify"/>
    </xf>
    <xf numFmtId="3" fontId="11" fillId="0" borderId="0" xfId="0" applyNumberFormat="1" applyFont="1" applyFill="1" applyBorder="1" applyAlignment="1">
      <alignment vertical="top"/>
    </xf>
    <xf numFmtId="165" fontId="11" fillId="0" borderId="0" xfId="1" applyNumberFormat="1" applyFont="1" applyFill="1" applyBorder="1" applyAlignment="1">
      <alignment vertical="top"/>
    </xf>
    <xf numFmtId="0" fontId="5" fillId="2" borderId="0" xfId="0" applyFont="1" applyFill="1" applyAlignment="1">
      <alignment horizontal="center"/>
    </xf>
    <xf numFmtId="3" fontId="5" fillId="2" borderId="0" xfId="0" applyNumberFormat="1" applyFont="1" applyFill="1" applyAlignment="1">
      <alignment horizontal="right"/>
    </xf>
    <xf numFmtId="0" fontId="8" fillId="2" borderId="0" xfId="0" applyFont="1" applyFill="1" applyAlignment="1">
      <alignment horizontal="center"/>
    </xf>
    <xf numFmtId="3" fontId="8" fillId="2" borderId="0" xfId="0" applyNumberFormat="1" applyFont="1" applyFill="1" applyAlignment="1">
      <alignment horizontal="right"/>
    </xf>
    <xf numFmtId="0" fontId="8" fillId="2" borderId="0" xfId="0" applyFont="1" applyFill="1" applyAlignment="1">
      <alignment horizontal="right"/>
    </xf>
    <xf numFmtId="0" fontId="24" fillId="2" borderId="0" xfId="0" applyFont="1" applyFill="1"/>
    <xf numFmtId="3" fontId="5" fillId="2" borderId="0" xfId="0" applyNumberFormat="1" applyFont="1" applyFill="1" applyAlignment="1">
      <alignment horizontal="right" vertical="top" wrapText="1"/>
    </xf>
    <xf numFmtId="0" fontId="5" fillId="0" borderId="0" xfId="0" applyFont="1" applyAlignment="1">
      <alignment horizontal="justify"/>
    </xf>
    <xf numFmtId="0" fontId="25" fillId="2" borderId="0" xfId="0" applyFont="1" applyFill="1" applyAlignment="1">
      <alignment horizontal="justify"/>
    </xf>
    <xf numFmtId="6" fontId="5" fillId="2" borderId="0" xfId="0" applyNumberFormat="1" applyFont="1" applyFill="1" applyAlignment="1">
      <alignment horizontal="right" wrapText="1"/>
    </xf>
    <xf numFmtId="0" fontId="8" fillId="2" borderId="0" xfId="0" applyFont="1" applyFill="1" applyAlignment="1">
      <alignment horizontal="center" wrapText="1"/>
    </xf>
    <xf numFmtId="0" fontId="22" fillId="2" borderId="0" xfId="0" applyFont="1" applyFill="1" applyAlignment="1">
      <alignment wrapText="1"/>
    </xf>
    <xf numFmtId="0" fontId="5" fillId="2" borderId="0" xfId="0" applyFont="1" applyFill="1" applyAlignment="1">
      <alignment horizontal="center" vertical="top" wrapText="1"/>
    </xf>
    <xf numFmtId="6" fontId="5" fillId="2" borderId="0" xfId="0" applyNumberFormat="1" applyFont="1" applyFill="1" applyAlignment="1">
      <alignment horizontal="center" wrapText="1"/>
    </xf>
    <xf numFmtId="3" fontId="5" fillId="2" borderId="0" xfId="0" applyNumberFormat="1" applyFont="1" applyFill="1" applyAlignment="1">
      <alignment horizontal="center" wrapText="1"/>
    </xf>
    <xf numFmtId="9" fontId="5" fillId="2" borderId="0" xfId="0" applyNumberFormat="1" applyFont="1" applyFill="1" applyAlignment="1">
      <alignment horizontal="center" wrapText="1"/>
    </xf>
    <xf numFmtId="3" fontId="5" fillId="2" borderId="0" xfId="0" applyNumberFormat="1" applyFont="1" applyFill="1" applyAlignment="1">
      <alignment horizontal="center"/>
    </xf>
    <xf numFmtId="5" fontId="5" fillId="2" borderId="0" xfId="0" applyNumberFormat="1" applyFont="1" applyFill="1" applyAlignment="1">
      <alignment horizontal="right" wrapText="1"/>
    </xf>
    <xf numFmtId="1" fontId="11" fillId="0" borderId="0" xfId="2" quotePrefix="1" applyNumberFormat="1" applyFont="1" applyFill="1" applyBorder="1" applyAlignment="1">
      <alignment vertical="top"/>
    </xf>
    <xf numFmtId="1" fontId="11" fillId="0" borderId="0" xfId="2" applyNumberFormat="1" applyFont="1" applyFill="1" applyBorder="1" applyAlignment="1">
      <alignment vertical="top"/>
    </xf>
    <xf numFmtId="0" fontId="13" fillId="0" borderId="0" xfId="0" applyFont="1" applyAlignment="1">
      <alignment vertical="top"/>
    </xf>
    <xf numFmtId="0" fontId="0" fillId="2" borderId="0" xfId="0" applyFill="1" applyBorder="1" applyAlignment="1">
      <alignment horizontal="center" wrapText="1"/>
    </xf>
    <xf numFmtId="3" fontId="5" fillId="2" borderId="4" xfId="0" applyNumberFormat="1" applyFont="1" applyFill="1" applyBorder="1" applyAlignment="1">
      <alignment horizontal="right" wrapText="1"/>
    </xf>
    <xf numFmtId="3" fontId="8" fillId="2" borderId="4" xfId="0" applyNumberFormat="1" applyFont="1" applyFill="1" applyBorder="1" applyAlignment="1">
      <alignment horizontal="right" wrapText="1"/>
    </xf>
    <xf numFmtId="0" fontId="26" fillId="2" borderId="0" xfId="0" applyFont="1" applyFill="1" applyAlignment="1">
      <alignment horizontal="justify"/>
    </xf>
    <xf numFmtId="3" fontId="5" fillId="2" borderId="5" xfId="0" applyNumberFormat="1" applyFont="1" applyFill="1" applyBorder="1" applyAlignment="1">
      <alignment horizontal="right" wrapText="1"/>
    </xf>
    <xf numFmtId="3" fontId="8" fillId="2" borderId="5" xfId="0" applyNumberFormat="1" applyFont="1" applyFill="1" applyBorder="1" applyAlignment="1">
      <alignment horizontal="right" wrapText="1"/>
    </xf>
    <xf numFmtId="0" fontId="5" fillId="2" borderId="6" xfId="0" applyFont="1" applyFill="1" applyBorder="1" applyAlignment="1">
      <alignment horizontal="right" wrapText="1"/>
    </xf>
    <xf numFmtId="0" fontId="8" fillId="2" borderId="6" xfId="0" applyFont="1" applyFill="1" applyBorder="1" applyAlignment="1">
      <alignment horizontal="right" wrapText="1"/>
    </xf>
    <xf numFmtId="3" fontId="5" fillId="2" borderId="7" xfId="0" applyNumberFormat="1" applyFont="1" applyFill="1" applyBorder="1" applyAlignment="1">
      <alignment horizontal="right" wrapText="1"/>
    </xf>
    <xf numFmtId="3" fontId="8" fillId="2" borderId="7" xfId="0" applyNumberFormat="1" applyFont="1" applyFill="1" applyBorder="1" applyAlignment="1">
      <alignment horizontal="right" wrapText="1"/>
    </xf>
    <xf numFmtId="0" fontId="5" fillId="2" borderId="5" xfId="0" applyFont="1" applyFill="1" applyBorder="1" applyAlignment="1">
      <alignment horizontal="right" wrapText="1"/>
    </xf>
    <xf numFmtId="3" fontId="5" fillId="2" borderId="6" xfId="0" applyNumberFormat="1" applyFont="1" applyFill="1" applyBorder="1" applyAlignment="1">
      <alignment horizontal="right" wrapText="1"/>
    </xf>
    <xf numFmtId="3" fontId="8" fillId="2" borderId="6" xfId="0" applyNumberFormat="1" applyFont="1" applyFill="1" applyBorder="1" applyAlignment="1">
      <alignment horizontal="right" wrapText="1"/>
    </xf>
    <xf numFmtId="0" fontId="8" fillId="2" borderId="5" xfId="0" applyFont="1" applyFill="1" applyBorder="1" applyAlignment="1">
      <alignment horizontal="right" wrapText="1"/>
    </xf>
    <xf numFmtId="0" fontId="15" fillId="2" borderId="0" xfId="0" applyFont="1" applyFill="1"/>
    <xf numFmtId="3" fontId="0" fillId="2" borderId="0" xfId="0" applyNumberFormat="1" applyFill="1"/>
    <xf numFmtId="3" fontId="0" fillId="2" borderId="0" xfId="0" applyNumberFormat="1" applyFill="1" applyBorder="1"/>
    <xf numFmtId="3" fontId="8" fillId="2" borderId="0" xfId="0" applyNumberFormat="1" applyFont="1" applyFill="1" applyAlignment="1">
      <alignment horizontal="right" vertical="top" wrapText="1"/>
    </xf>
    <xf numFmtId="1" fontId="13" fillId="0" borderId="0" xfId="0" applyNumberFormat="1" applyFont="1" applyAlignment="1">
      <alignment vertical="top"/>
    </xf>
    <xf numFmtId="0" fontId="5" fillId="2" borderId="6" xfId="0" applyFont="1" applyFill="1" applyBorder="1" applyAlignment="1">
      <alignment horizontal="center" wrapText="1"/>
    </xf>
    <xf numFmtId="0" fontId="0" fillId="2" borderId="0" xfId="0" applyFill="1" applyAlignment="1">
      <alignment horizontal="justify"/>
    </xf>
    <xf numFmtId="0" fontId="29" fillId="2" borderId="0" xfId="0" applyFont="1" applyFill="1" applyAlignment="1">
      <alignment horizontal="right"/>
    </xf>
    <xf numFmtId="0" fontId="30" fillId="2" borderId="0" xfId="0" applyFont="1" applyFill="1" applyAlignment="1">
      <alignment horizontal="right"/>
    </xf>
    <xf numFmtId="0" fontId="31" fillId="2" borderId="0" xfId="0" applyFont="1" applyFill="1" applyAlignment="1">
      <alignment horizontal="right"/>
    </xf>
    <xf numFmtId="0" fontId="32" fillId="2" borderId="0" xfId="0" applyFont="1" applyFill="1" applyAlignment="1">
      <alignment wrapText="1"/>
    </xf>
    <xf numFmtId="0" fontId="32" fillId="0" borderId="0" xfId="0" applyFont="1" applyAlignment="1">
      <alignment horizontal="justify"/>
    </xf>
    <xf numFmtId="0" fontId="2" fillId="0" borderId="0" xfId="0" applyFont="1" applyAlignment="1">
      <alignment horizontal="justify"/>
    </xf>
    <xf numFmtId="0" fontId="32" fillId="2" borderId="0" xfId="0" applyFont="1" applyFill="1" applyAlignment="1">
      <alignment horizontal="justify"/>
    </xf>
    <xf numFmtId="0" fontId="14" fillId="3" borderId="0" xfId="0" applyFont="1" applyFill="1" applyAlignment="1">
      <alignment wrapText="1"/>
    </xf>
    <xf numFmtId="0" fontId="33" fillId="0" borderId="0" xfId="0" applyFont="1"/>
    <xf numFmtId="0" fontId="14" fillId="3" borderId="0" xfId="0" applyFont="1" applyFill="1" applyAlignment="1">
      <alignment vertical="center" wrapText="1"/>
    </xf>
    <xf numFmtId="0" fontId="14" fillId="3" borderId="0" xfId="0" applyFont="1" applyFill="1" applyAlignment="1">
      <alignment vertical="center"/>
    </xf>
    <xf numFmtId="0" fontId="32" fillId="0" borderId="0" xfId="0" applyFont="1"/>
    <xf numFmtId="0" fontId="6" fillId="0" borderId="0" xfId="0" applyFont="1" applyAlignment="1">
      <alignment horizontal="justify"/>
    </xf>
    <xf numFmtId="0" fontId="14" fillId="3" borderId="0" xfId="0" applyFont="1" applyFill="1" applyAlignment="1">
      <alignment vertical="top" wrapText="1"/>
    </xf>
    <xf numFmtId="0" fontId="0" fillId="3" borderId="0" xfId="0" applyFill="1" applyAlignment="1">
      <alignment vertical="top" wrapText="1"/>
    </xf>
    <xf numFmtId="0" fontId="14" fillId="3" borderId="0" xfId="0" applyFont="1" applyFill="1" applyAlignment="1">
      <alignment horizontal="right" wrapText="1"/>
    </xf>
    <xf numFmtId="3" fontId="5" fillId="4" borderId="0" xfId="0" applyNumberFormat="1" applyFont="1" applyFill="1" applyAlignment="1">
      <alignment horizontal="right" wrapText="1"/>
    </xf>
    <xf numFmtId="0" fontId="5" fillId="4" borderId="0" xfId="0" applyFont="1" applyFill="1" applyAlignment="1">
      <alignment horizontal="right" wrapText="1"/>
    </xf>
    <xf numFmtId="0" fontId="8" fillId="2" borderId="6" xfId="0" applyFont="1" applyFill="1" applyBorder="1" applyAlignment="1">
      <alignment horizontal="justify" wrapText="1"/>
    </xf>
    <xf numFmtId="3" fontId="5" fillId="4" borderId="0" xfId="0" applyNumberFormat="1" applyFont="1" applyFill="1" applyBorder="1" applyAlignment="1">
      <alignment horizontal="right" wrapText="1"/>
    </xf>
    <xf numFmtId="3" fontId="8" fillId="4" borderId="0" xfId="0" applyNumberFormat="1" applyFont="1" applyFill="1" applyBorder="1" applyAlignment="1">
      <alignment horizontal="right" wrapText="1"/>
    </xf>
    <xf numFmtId="0" fontId="8" fillId="4" borderId="0" xfId="0" applyFont="1" applyFill="1" applyBorder="1" applyAlignment="1">
      <alignment horizontal="right" wrapText="1"/>
    </xf>
    <xf numFmtId="3" fontId="8" fillId="4" borderId="6" xfId="0" applyNumberFormat="1" applyFont="1" applyFill="1" applyBorder="1" applyAlignment="1">
      <alignment horizontal="right" wrapText="1"/>
    </xf>
    <xf numFmtId="0" fontId="8" fillId="2" borderId="0" xfId="0" applyFont="1" applyFill="1" applyAlignment="1"/>
    <xf numFmtId="0" fontId="0" fillId="2" borderId="0" xfId="0" applyFill="1" applyAlignment="1"/>
    <xf numFmtId="0" fontId="5" fillId="2" borderId="6" xfId="0" applyFont="1" applyFill="1" applyBorder="1" applyAlignment="1">
      <alignment horizontal="justify" wrapText="1"/>
    </xf>
    <xf numFmtId="0" fontId="5" fillId="4" borderId="6" xfId="0" applyFont="1" applyFill="1" applyBorder="1" applyAlignment="1">
      <alignment horizontal="right" wrapText="1"/>
    </xf>
    <xf numFmtId="0" fontId="34" fillId="2" borderId="0" xfId="0" applyFont="1" applyFill="1" applyAlignment="1">
      <alignment horizontal="justify"/>
    </xf>
    <xf numFmtId="0" fontId="3" fillId="2" borderId="0" xfId="0" applyFont="1" applyFill="1" applyAlignment="1"/>
    <xf numFmtId="0" fontId="14" fillId="3" borderId="0" xfId="0" applyFont="1" applyFill="1" applyAlignment="1">
      <alignment horizontal="justify" vertical="top" wrapText="1"/>
    </xf>
    <xf numFmtId="0" fontId="14" fillId="3" borderId="0" xfId="0" applyFont="1" applyFill="1" applyAlignment="1">
      <alignment horizontal="right" vertical="top" wrapText="1"/>
    </xf>
    <xf numFmtId="0" fontId="14" fillId="3" borderId="0" xfId="0" applyFont="1" applyFill="1" applyAlignment="1">
      <alignment horizontal="center" vertical="top" wrapText="1"/>
    </xf>
    <xf numFmtId="3" fontId="5" fillId="4" borderId="6" xfId="0" applyNumberFormat="1" applyFont="1" applyFill="1" applyBorder="1" applyAlignment="1">
      <alignment horizontal="right" wrapText="1"/>
    </xf>
    <xf numFmtId="0" fontId="0" fillId="3" borderId="0" xfId="0" applyFill="1" applyAlignment="1">
      <alignment horizontal="right" vertical="top" wrapText="1"/>
    </xf>
    <xf numFmtId="0" fontId="0" fillId="2" borderId="6" xfId="0" applyFill="1" applyBorder="1"/>
    <xf numFmtId="0" fontId="8" fillId="0" borderId="6" xfId="0" applyFont="1" applyBorder="1" applyAlignment="1">
      <alignment wrapText="1"/>
    </xf>
    <xf numFmtId="0" fontId="8" fillId="4" borderId="6" xfId="0" applyFont="1" applyFill="1" applyBorder="1" applyAlignment="1">
      <alignment horizontal="right" wrapText="1"/>
    </xf>
    <xf numFmtId="0" fontId="5" fillId="2" borderId="6" xfId="0" applyFont="1" applyFill="1" applyBorder="1" applyAlignment="1">
      <alignment wrapText="1"/>
    </xf>
    <xf numFmtId="0" fontId="5" fillId="2" borderId="6" xfId="0" applyFont="1" applyFill="1" applyBorder="1" applyAlignment="1">
      <alignment horizontal="left" wrapText="1"/>
    </xf>
    <xf numFmtId="0" fontId="17" fillId="3" borderId="0" xfId="0" applyFont="1" applyFill="1" applyAlignment="1">
      <alignment horizontal="right" wrapText="1"/>
    </xf>
    <xf numFmtId="0" fontId="18" fillId="3" borderId="0" xfId="0" applyFont="1" applyFill="1" applyAlignment="1">
      <alignment horizontal="right" wrapText="1"/>
    </xf>
    <xf numFmtId="0" fontId="14" fillId="3" borderId="1" xfId="0" applyFont="1" applyFill="1" applyBorder="1" applyAlignment="1">
      <alignment wrapText="1"/>
    </xf>
    <xf numFmtId="0" fontId="14" fillId="3" borderId="0" xfId="0" applyFont="1" applyFill="1" applyAlignment="1">
      <alignment horizontal="center" wrapText="1"/>
    </xf>
    <xf numFmtId="3" fontId="8" fillId="4" borderId="0" xfId="0" applyNumberFormat="1" applyFont="1" applyFill="1" applyAlignment="1">
      <alignment horizontal="right" wrapText="1"/>
    </xf>
    <xf numFmtId="0" fontId="17" fillId="3" borderId="0" xfId="0" applyFont="1" applyFill="1" applyAlignment="1">
      <alignment wrapText="1"/>
    </xf>
    <xf numFmtId="3" fontId="14" fillId="2" borderId="0" xfId="0" applyNumberFormat="1" applyFont="1" applyFill="1" applyBorder="1" applyAlignment="1">
      <alignment horizontal="right" wrapText="1"/>
    </xf>
    <xf numFmtId="0" fontId="8" fillId="2" borderId="6" xfId="0" applyFont="1" applyFill="1" applyBorder="1" applyAlignment="1">
      <alignment wrapText="1"/>
    </xf>
    <xf numFmtId="0" fontId="8" fillId="2" borderId="6" xfId="0" applyFont="1" applyFill="1" applyBorder="1" applyAlignment="1">
      <alignment horizontal="center" wrapText="1"/>
    </xf>
    <xf numFmtId="0" fontId="34" fillId="2" borderId="0" xfId="0" applyFont="1" applyFill="1"/>
    <xf numFmtId="0" fontId="33" fillId="2" borderId="0" xfId="0" applyFont="1" applyFill="1"/>
    <xf numFmtId="3" fontId="5" fillId="2" borderId="6" xfId="0" applyNumberFormat="1" applyFont="1" applyFill="1" applyBorder="1" applyAlignment="1">
      <alignment horizontal="right"/>
    </xf>
    <xf numFmtId="0" fontId="8" fillId="2" borderId="6" xfId="0" applyFont="1" applyFill="1" applyBorder="1"/>
    <xf numFmtId="0" fontId="5" fillId="2" borderId="6" xfId="0" applyFont="1" applyFill="1" applyBorder="1" applyAlignment="1">
      <alignment horizontal="center"/>
    </xf>
    <xf numFmtId="3" fontId="8" fillId="2" borderId="6" xfId="0" applyNumberFormat="1" applyFont="1" applyFill="1" applyBorder="1" applyAlignment="1">
      <alignment horizontal="right"/>
    </xf>
    <xf numFmtId="0" fontId="32" fillId="2" borderId="0" xfId="0" applyFont="1" applyFill="1"/>
    <xf numFmtId="0" fontId="8" fillId="2" borderId="6" xfId="0" applyFont="1" applyFill="1" applyBorder="1" applyAlignment="1">
      <alignment horizontal="center"/>
    </xf>
    <xf numFmtId="6" fontId="5" fillId="2" borderId="6" xfId="0" applyNumberFormat="1" applyFont="1" applyFill="1" applyBorder="1" applyAlignment="1">
      <alignment horizontal="right" wrapText="1"/>
    </xf>
    <xf numFmtId="0" fontId="14" fillId="3" borderId="0" xfId="0" applyFont="1" applyFill="1" applyAlignment="1">
      <alignment horizontal="left" wrapText="1"/>
    </xf>
    <xf numFmtId="0" fontId="35" fillId="2" borderId="0" xfId="0" applyFont="1" applyFill="1" applyAlignment="1">
      <alignment horizontal="justify"/>
    </xf>
    <xf numFmtId="6" fontId="8" fillId="2" borderId="6" xfId="0" applyNumberFormat="1" applyFont="1" applyFill="1" applyBorder="1" applyAlignment="1">
      <alignment horizontal="center" wrapText="1"/>
    </xf>
    <xf numFmtId="3" fontId="5" fillId="0" borderId="0" xfId="0" applyNumberFormat="1" applyFont="1" applyAlignment="1">
      <alignment horizontal="center" wrapText="1"/>
    </xf>
    <xf numFmtId="0" fontId="5" fillId="4" borderId="0" xfId="0" applyFont="1" applyFill="1" applyAlignment="1">
      <alignment horizontal="center" wrapText="1"/>
    </xf>
    <xf numFmtId="3" fontId="5" fillId="4" borderId="0" xfId="0" applyNumberFormat="1" applyFont="1" applyFill="1" applyAlignment="1">
      <alignment horizontal="center" wrapText="1"/>
    </xf>
    <xf numFmtId="166" fontId="5" fillId="4" borderId="0" xfId="0" applyNumberFormat="1" applyFont="1" applyFill="1" applyAlignment="1">
      <alignment horizontal="center" wrapText="1"/>
    </xf>
    <xf numFmtId="167" fontId="5" fillId="4" borderId="0" xfId="0" applyNumberFormat="1" applyFont="1" applyFill="1" applyAlignment="1">
      <alignment horizontal="center" wrapText="1"/>
    </xf>
    <xf numFmtId="0" fontId="5" fillId="2" borderId="6" xfId="0" applyFont="1" applyFill="1" applyBorder="1" applyAlignment="1">
      <alignment horizontal="center" vertical="top" wrapText="1"/>
    </xf>
    <xf numFmtId="6" fontId="5" fillId="2" borderId="6" xfId="0" applyNumberFormat="1" applyFont="1" applyFill="1" applyBorder="1" applyAlignment="1">
      <alignment horizontal="center" wrapText="1"/>
    </xf>
    <xf numFmtId="167" fontId="5" fillId="4" borderId="6" xfId="0" applyNumberFormat="1" applyFont="1" applyFill="1" applyBorder="1" applyAlignment="1">
      <alignment horizontal="center" wrapText="1"/>
    </xf>
    <xf numFmtId="9" fontId="8" fillId="2" borderId="6" xfId="0" applyNumberFormat="1" applyFont="1" applyFill="1" applyBorder="1" applyAlignment="1">
      <alignment horizontal="center" wrapText="1"/>
    </xf>
    <xf numFmtId="3" fontId="5" fillId="2" borderId="6" xfId="0" applyNumberFormat="1" applyFont="1" applyFill="1" applyBorder="1" applyAlignment="1">
      <alignment horizontal="center" wrapText="1"/>
    </xf>
    <xf numFmtId="0" fontId="14" fillId="3" borderId="0" xfId="0" applyFont="1" applyFill="1" applyAlignment="1">
      <alignment horizontal="center" vertical="center" wrapText="1"/>
    </xf>
    <xf numFmtId="9" fontId="5" fillId="2" borderId="6" xfId="0" applyNumberFormat="1" applyFont="1" applyFill="1" applyBorder="1" applyAlignment="1">
      <alignment horizontal="center" wrapText="1"/>
    </xf>
    <xf numFmtId="9" fontId="5" fillId="2" borderId="0" xfId="0" applyNumberFormat="1" applyFont="1" applyFill="1" applyBorder="1" applyAlignment="1">
      <alignment horizontal="center" wrapText="1"/>
    </xf>
    <xf numFmtId="3" fontId="5" fillId="2" borderId="6" xfId="0" applyNumberFormat="1" applyFont="1" applyFill="1" applyBorder="1" applyAlignment="1">
      <alignment horizontal="center"/>
    </xf>
    <xf numFmtId="0" fontId="14" fillId="3" borderId="0" xfId="0" applyFont="1" applyFill="1" applyAlignment="1">
      <alignment horizontal="justify" wrapText="1"/>
    </xf>
    <xf numFmtId="0" fontId="5" fillId="4" borderId="0" xfId="0" applyFont="1" applyFill="1" applyAlignment="1">
      <alignment horizontal="justify" wrapText="1"/>
    </xf>
    <xf numFmtId="3" fontId="5" fillId="4" borderId="6" xfId="0" applyNumberFormat="1" applyFont="1" applyFill="1" applyBorder="1" applyAlignment="1">
      <alignment horizontal="center" wrapText="1"/>
    </xf>
    <xf numFmtId="164" fontId="5" fillId="4" borderId="0" xfId="0" applyNumberFormat="1" applyFont="1" applyFill="1" applyAlignment="1">
      <alignment horizontal="center" wrapText="1"/>
    </xf>
    <xf numFmtId="164" fontId="5" fillId="2" borderId="0" xfId="0" applyNumberFormat="1" applyFont="1" applyFill="1" applyAlignment="1">
      <alignment horizontal="center" wrapText="1"/>
    </xf>
    <xf numFmtId="164" fontId="5" fillId="2" borderId="0" xfId="0" applyNumberFormat="1" applyFont="1" applyFill="1" applyBorder="1" applyAlignment="1">
      <alignment horizontal="center" wrapText="1"/>
    </xf>
    <xf numFmtId="164" fontId="5" fillId="4" borderId="6" xfId="0" applyNumberFormat="1" applyFont="1" applyFill="1" applyBorder="1" applyAlignment="1">
      <alignment horizontal="center" wrapText="1"/>
    </xf>
    <xf numFmtId="164" fontId="5" fillId="2" borderId="6" xfId="0" applyNumberFormat="1" applyFont="1" applyFill="1" applyBorder="1" applyAlignment="1">
      <alignment horizontal="center" wrapText="1"/>
    </xf>
    <xf numFmtId="3" fontId="5" fillId="0" borderId="6" xfId="0" applyNumberFormat="1" applyFont="1" applyBorder="1" applyAlignment="1">
      <alignment horizontal="center" wrapText="1"/>
    </xf>
    <xf numFmtId="0" fontId="14" fillId="3" borderId="0" xfId="0" applyFont="1" applyFill="1" applyBorder="1" applyAlignment="1">
      <alignment horizontal="center" wrapText="1"/>
    </xf>
    <xf numFmtId="0" fontId="36" fillId="2" borderId="0" xfId="0" applyFont="1" applyFill="1"/>
    <xf numFmtId="0" fontId="25" fillId="2" borderId="6" xfId="0" applyFont="1" applyFill="1" applyBorder="1" applyAlignment="1">
      <alignment horizontal="justify" wrapText="1"/>
    </xf>
    <xf numFmtId="3" fontId="25" fillId="2" borderId="6" xfId="0" applyNumberFormat="1" applyFont="1" applyFill="1" applyBorder="1" applyAlignment="1">
      <alignment horizontal="right" wrapText="1"/>
    </xf>
    <xf numFmtId="3" fontId="37" fillId="2" borderId="6" xfId="0" applyNumberFormat="1" applyFont="1" applyFill="1" applyBorder="1" applyAlignment="1">
      <alignment horizontal="right" wrapText="1"/>
    </xf>
    <xf numFmtId="0" fontId="14" fillId="3" borderId="0" xfId="0" applyFont="1" applyFill="1" applyAlignment="1">
      <alignment horizontal="right" wrapText="1" indent="1"/>
    </xf>
    <xf numFmtId="3" fontId="8" fillId="2" borderId="6" xfId="0" applyNumberFormat="1" applyFont="1" applyFill="1" applyBorder="1" applyAlignment="1">
      <alignment horizontal="right" vertical="top" wrapText="1"/>
    </xf>
    <xf numFmtId="0" fontId="14" fillId="3" borderId="0" xfId="0" applyFont="1" applyFill="1" applyBorder="1" applyAlignment="1">
      <alignment wrapText="1"/>
    </xf>
    <xf numFmtId="0" fontId="14" fillId="3" borderId="0" xfId="0" applyFont="1" applyFill="1" applyBorder="1" applyAlignment="1">
      <alignment horizontal="right" wrapText="1"/>
    </xf>
    <xf numFmtId="3" fontId="0" fillId="0" borderId="0" xfId="0" applyNumberFormat="1"/>
    <xf numFmtId="0" fontId="5" fillId="4" borderId="0" xfId="0" applyFont="1" applyFill="1" applyBorder="1" applyAlignment="1">
      <alignment horizontal="right" wrapText="1"/>
    </xf>
    <xf numFmtId="3" fontId="8" fillId="4" borderId="5" xfId="0" applyNumberFormat="1" applyFont="1" applyFill="1" applyBorder="1" applyAlignment="1">
      <alignment horizontal="right" wrapText="1"/>
    </xf>
    <xf numFmtId="0" fontId="8" fillId="4" borderId="0" xfId="0" applyFont="1" applyFill="1" applyAlignment="1">
      <alignment horizontal="right" wrapText="1"/>
    </xf>
    <xf numFmtId="3" fontId="5" fillId="2" borderId="0" xfId="1" applyNumberFormat="1" applyFont="1" applyFill="1" applyAlignment="1">
      <alignment horizontal="right" wrapText="1"/>
    </xf>
    <xf numFmtId="3" fontId="5" fillId="2" borderId="6" xfId="1" applyNumberFormat="1" applyFont="1" applyFill="1" applyBorder="1" applyAlignment="1">
      <alignment horizontal="right" wrapText="1"/>
    </xf>
    <xf numFmtId="2" fontId="11" fillId="0" borderId="0" xfId="2" applyNumberFormat="1" applyFont="1" applyFill="1" applyAlignment="1">
      <alignment vertical="top"/>
    </xf>
    <xf numFmtId="2" fontId="11" fillId="0" borderId="0" xfId="2" quotePrefix="1" applyNumberFormat="1" applyFont="1" applyFill="1" applyAlignment="1">
      <alignment vertical="top"/>
    </xf>
    <xf numFmtId="168" fontId="5" fillId="2" borderId="0" xfId="0" applyNumberFormat="1" applyFont="1" applyFill="1" applyAlignment="1">
      <alignment horizontal="right" vertical="top" wrapText="1"/>
    </xf>
    <xf numFmtId="168" fontId="5" fillId="2" borderId="0" xfId="0" applyNumberFormat="1" applyFont="1" applyFill="1" applyAlignment="1">
      <alignment horizontal="right" wrapText="1"/>
    </xf>
    <xf numFmtId="168" fontId="5" fillId="2" borderId="6" xfId="0" applyNumberFormat="1" applyFont="1" applyFill="1" applyBorder="1" applyAlignment="1">
      <alignment horizontal="right" wrapText="1"/>
    </xf>
    <xf numFmtId="164" fontId="5" fillId="4" borderId="0" xfId="0" applyNumberFormat="1" applyFont="1" applyFill="1" applyAlignment="1">
      <alignment horizontal="right" wrapText="1"/>
    </xf>
    <xf numFmtId="0" fontId="5" fillId="5" borderId="0" xfId="0" applyFont="1" applyFill="1" applyAlignment="1">
      <alignment horizontal="justify"/>
    </xf>
    <xf numFmtId="0" fontId="11" fillId="0" borderId="0" xfId="0" applyFont="1" applyFill="1"/>
    <xf numFmtId="0" fontId="2" fillId="5" borderId="0" xfId="0" applyFont="1" applyFill="1"/>
    <xf numFmtId="3" fontId="0" fillId="2" borderId="0" xfId="0" applyNumberFormat="1" applyFill="1" applyAlignment="1"/>
    <xf numFmtId="0" fontId="5" fillId="2" borderId="0" xfId="0" quotePrefix="1" applyFont="1" applyFill="1" applyAlignment="1">
      <alignment horizontal="justify"/>
    </xf>
    <xf numFmtId="3" fontId="0" fillId="2" borderId="6" xfId="0" applyNumberFormat="1" applyFill="1" applyBorder="1" applyAlignment="1"/>
    <xf numFmtId="0" fontId="8" fillId="2" borderId="6" xfId="0" applyFont="1" applyFill="1" applyBorder="1" applyAlignment="1">
      <alignment horizontal="justify"/>
    </xf>
    <xf numFmtId="3" fontId="5" fillId="4" borderId="5" xfId="0" applyNumberFormat="1" applyFont="1" applyFill="1" applyBorder="1" applyAlignment="1">
      <alignment horizontal="right" wrapText="1"/>
    </xf>
    <xf numFmtId="0" fontId="5" fillId="2" borderId="6" xfId="0" applyFont="1" applyFill="1" applyBorder="1"/>
    <xf numFmtId="0" fontId="2" fillId="2" borderId="0" xfId="0" applyFont="1" applyFill="1" applyAlignment="1">
      <alignment horizontal="center"/>
    </xf>
    <xf numFmtId="168" fontId="5" fillId="2" borderId="0" xfId="0" applyNumberFormat="1" applyFont="1" applyFill="1" applyAlignment="1">
      <alignment horizontal="center" wrapText="1"/>
    </xf>
    <xf numFmtId="168" fontId="5" fillId="2" borderId="0" xfId="0" applyNumberFormat="1" applyFont="1" applyFill="1" applyBorder="1" applyAlignment="1">
      <alignment horizontal="center" wrapText="1"/>
    </xf>
    <xf numFmtId="168" fontId="5" fillId="2" borderId="6" xfId="0" applyNumberFormat="1" applyFont="1" applyFill="1" applyBorder="1" applyAlignment="1">
      <alignment horizontal="center" wrapText="1"/>
    </xf>
    <xf numFmtId="168" fontId="8" fillId="2" borderId="6" xfId="0" applyNumberFormat="1" applyFont="1" applyFill="1" applyBorder="1" applyAlignment="1">
      <alignment horizontal="center" wrapText="1"/>
    </xf>
    <xf numFmtId="164" fontId="5" fillId="4" borderId="0" xfId="0" applyNumberFormat="1" applyFont="1" applyFill="1" applyBorder="1" applyAlignment="1">
      <alignment horizontal="center"/>
    </xf>
    <xf numFmtId="0" fontId="14" fillId="3" borderId="0" xfId="0" applyFont="1" applyFill="1" applyAlignment="1">
      <alignment horizontal="center" vertical="center" wrapText="1"/>
    </xf>
    <xf numFmtId="0" fontId="1" fillId="0" borderId="0" xfId="0" applyFont="1" applyAlignment="1">
      <alignment horizontal="justify"/>
    </xf>
    <xf numFmtId="0" fontId="1" fillId="0" borderId="0" xfId="0" applyFont="1" applyBorder="1" applyAlignment="1">
      <alignment horizontal="justify"/>
    </xf>
    <xf numFmtId="0" fontId="1" fillId="2" borderId="0" xfId="0" applyFont="1" applyFill="1" applyAlignment="1">
      <alignment horizontal="center" wrapText="1"/>
    </xf>
    <xf numFmtId="0" fontId="1" fillId="2" borderId="0" xfId="0" applyFont="1" applyFill="1" applyAlignment="1">
      <alignment horizontal="justify"/>
    </xf>
    <xf numFmtId="0" fontId="1" fillId="2" borderId="6" xfId="0" applyFont="1" applyFill="1" applyBorder="1" applyAlignment="1">
      <alignment horizontal="center"/>
    </xf>
    <xf numFmtId="3" fontId="5" fillId="6" borderId="0" xfId="0" applyNumberFormat="1" applyFont="1" applyFill="1" applyAlignment="1">
      <alignment horizontal="center" wrapText="1"/>
    </xf>
    <xf numFmtId="0" fontId="1" fillId="2" borderId="0" xfId="0" applyFont="1" applyFill="1" applyAlignment="1">
      <alignment horizontal="center"/>
    </xf>
    <xf numFmtId="0" fontId="1" fillId="2" borderId="0" xfId="0" applyFont="1" applyFill="1" applyBorder="1" applyAlignment="1">
      <alignment horizontal="center"/>
    </xf>
    <xf numFmtId="0" fontId="1" fillId="4" borderId="0" xfId="0" applyNumberFormat="1" applyFont="1" applyFill="1" applyAlignment="1">
      <alignment horizontal="center" wrapText="1"/>
    </xf>
    <xf numFmtId="0" fontId="1" fillId="2" borderId="0" xfId="0" applyFont="1" applyFill="1" applyAlignment="1">
      <alignment horizontal="right" wrapText="1"/>
    </xf>
    <xf numFmtId="0" fontId="1" fillId="2" borderId="0" xfId="0" applyFont="1" applyFill="1" applyBorder="1" applyAlignment="1">
      <alignment horizontal="right" wrapText="1"/>
    </xf>
    <xf numFmtId="0" fontId="1" fillId="2" borderId="2" xfId="0" applyFont="1" applyFill="1" applyBorder="1" applyAlignment="1">
      <alignment horizontal="right" vertical="top" wrapText="1"/>
    </xf>
    <xf numFmtId="0" fontId="3" fillId="2" borderId="0" xfId="0" applyFont="1" applyFill="1" applyAlignment="1">
      <alignment horizontal="justify"/>
    </xf>
    <xf numFmtId="0" fontId="0" fillId="0" borderId="0" xfId="0"/>
    <xf numFmtId="0" fontId="0" fillId="0" borderId="0" xfId="0"/>
    <xf numFmtId="0" fontId="5" fillId="2" borderId="0" xfId="0" applyFont="1" applyFill="1" applyAlignment="1">
      <alignment horizontal="right" wrapText="1"/>
    </xf>
    <xf numFmtId="0" fontId="5" fillId="2" borderId="0" xfId="0" applyFont="1" applyFill="1" applyAlignment="1">
      <alignment horizontal="center" wrapText="1"/>
    </xf>
    <xf numFmtId="0" fontId="1" fillId="5" borderId="0" xfId="0" applyFont="1" applyFill="1" applyAlignment="1">
      <alignment wrapText="1"/>
    </xf>
    <xf numFmtId="0" fontId="0" fillId="5" borderId="0" xfId="0" applyFill="1" applyAlignment="1"/>
    <xf numFmtId="0" fontId="1" fillId="2" borderId="0" xfId="0" applyFont="1" applyFill="1" applyAlignment="1">
      <alignment wrapText="1"/>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 fillId="2" borderId="6" xfId="0" applyFont="1" applyFill="1" applyBorder="1" applyAlignment="1">
      <alignment horizontal="center" wrapText="1"/>
    </xf>
    <xf numFmtId="0" fontId="1" fillId="2" borderId="0" xfId="0" applyFont="1" applyFill="1" applyBorder="1" applyAlignment="1">
      <alignment horizontal="center" wrapText="1"/>
    </xf>
    <xf numFmtId="0" fontId="1" fillId="4" borderId="0" xfId="0" applyFont="1" applyFill="1" applyAlignment="1">
      <alignment horizontal="center" wrapText="1"/>
    </xf>
    <xf numFmtId="164" fontId="5" fillId="2" borderId="0" xfId="0" applyNumberFormat="1" applyFont="1" applyFill="1" applyAlignment="1">
      <alignment horizontal="right" wrapText="1"/>
    </xf>
    <xf numFmtId="0" fontId="8" fillId="2" borderId="0" xfId="0" quotePrefix="1" applyFont="1" applyFill="1" applyAlignment="1">
      <alignment horizontal="center"/>
    </xf>
    <xf numFmtId="0" fontId="5" fillId="5" borderId="0" xfId="0" applyFont="1" applyFill="1" applyAlignment="1">
      <alignment horizontal="justify"/>
    </xf>
    <xf numFmtId="0" fontId="1" fillId="0" borderId="0" xfId="0" applyFont="1" applyAlignment="1">
      <alignment vertical="top" wrapText="1"/>
    </xf>
    <xf numFmtId="0" fontId="0" fillId="0" borderId="0" xfId="0"/>
    <xf numFmtId="0" fontId="17" fillId="3" borderId="0" xfId="0" applyFont="1" applyFill="1" applyAlignment="1">
      <alignment wrapText="1"/>
    </xf>
    <xf numFmtId="0" fontId="8" fillId="2" borderId="0" xfId="0" applyFont="1" applyFill="1" applyAlignment="1">
      <alignment wrapText="1"/>
    </xf>
    <xf numFmtId="0" fontId="8" fillId="2" borderId="6" xfId="0" applyFont="1" applyFill="1" applyBorder="1" applyAlignment="1">
      <alignment horizontal="justify" wrapText="1"/>
    </xf>
    <xf numFmtId="0" fontId="1" fillId="0" borderId="0" xfId="0" applyFont="1" applyAlignment="1">
      <alignment horizontal="left" wrapText="1"/>
    </xf>
    <xf numFmtId="0" fontId="5" fillId="0" borderId="0" xfId="0" applyFont="1" applyAlignment="1">
      <alignment horizontal="left" wrapText="1"/>
    </xf>
    <xf numFmtId="0" fontId="14" fillId="3" borderId="0" xfId="0" applyFont="1" applyFill="1" applyAlignment="1">
      <alignment horizontal="center" wrapText="1"/>
    </xf>
    <xf numFmtId="0" fontId="1" fillId="2" borderId="0" xfId="0" applyFont="1" applyFill="1" applyAlignment="1">
      <alignment horizontal="justify" wrapText="1"/>
    </xf>
    <xf numFmtId="0" fontId="8" fillId="2" borderId="0" xfId="0" applyFont="1" applyFill="1" applyAlignment="1">
      <alignment horizontal="right" wrapText="1"/>
    </xf>
    <xf numFmtId="0" fontId="8" fillId="2" borderId="0" xfId="0" applyFont="1" applyFill="1" applyAlignment="1">
      <alignment horizontal="justify" wrapText="1"/>
    </xf>
    <xf numFmtId="0" fontId="5" fillId="2" borderId="0" xfId="0" applyFont="1" applyFill="1" applyAlignment="1">
      <alignment horizontal="center" wrapText="1"/>
    </xf>
    <xf numFmtId="0" fontId="1" fillId="2" borderId="0" xfId="0" applyFont="1" applyFill="1" applyBorder="1" applyAlignment="1">
      <alignment horizontal="left" wrapText="1"/>
    </xf>
    <xf numFmtId="0" fontId="1" fillId="2" borderId="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right" vertical="top" wrapText="1"/>
    </xf>
    <xf numFmtId="9" fontId="1" fillId="2" borderId="2" xfId="0" applyNumberFormat="1" applyFont="1" applyFill="1" applyBorder="1" applyAlignment="1">
      <alignment horizontal="right" vertical="top" wrapText="1"/>
    </xf>
    <xf numFmtId="0" fontId="1" fillId="0" borderId="8" xfId="0" applyFont="1" applyBorder="1" applyAlignment="1">
      <alignment horizontal="right" vertical="top" wrapText="1"/>
    </xf>
    <xf numFmtId="0" fontId="1" fillId="2" borderId="1" xfId="0" applyFont="1" applyFill="1" applyBorder="1" applyAlignment="1">
      <alignment vertical="top" wrapText="1"/>
    </xf>
    <xf numFmtId="15" fontId="1" fillId="2" borderId="1" xfId="0" applyNumberFormat="1" applyFont="1" applyFill="1" applyBorder="1" applyAlignment="1">
      <alignment horizontal="right" vertical="top" wrapText="1"/>
    </xf>
    <xf numFmtId="15" fontId="1" fillId="2" borderId="8" xfId="0" applyNumberFormat="1" applyFont="1" applyFill="1" applyBorder="1" applyAlignment="1">
      <alignment horizontal="right" wrapText="1"/>
    </xf>
    <xf numFmtId="3" fontId="5" fillId="2" borderId="0" xfId="1" applyNumberFormat="1" applyFont="1" applyFill="1" applyBorder="1" applyAlignment="1">
      <alignment horizontal="right" wrapText="1"/>
    </xf>
    <xf numFmtId="3" fontId="1" fillId="2" borderId="0" xfId="0" applyNumberFormat="1" applyFont="1" applyFill="1"/>
    <xf numFmtId="3" fontId="1" fillId="2" borderId="0" xfId="0" applyNumberFormat="1" applyFont="1" applyFill="1" applyAlignment="1">
      <alignment horizontal="right" wrapText="1"/>
    </xf>
    <xf numFmtId="0" fontId="1" fillId="2" borderId="6" xfId="0" applyFont="1" applyFill="1" applyBorder="1" applyAlignment="1">
      <alignment horizontal="justify" wrapText="1"/>
    </xf>
    <xf numFmtId="0" fontId="1" fillId="2" borderId="6" xfId="0" applyFont="1" applyFill="1" applyBorder="1" applyAlignment="1">
      <alignment horizontal="right" wrapText="1"/>
    </xf>
    <xf numFmtId="165" fontId="1" fillId="2" borderId="0" xfId="1" applyNumberFormat="1" applyFont="1" applyFill="1" applyAlignment="1">
      <alignment horizontal="right" wrapText="1"/>
    </xf>
    <xf numFmtId="165" fontId="1" fillId="2" borderId="6" xfId="1" applyNumberFormat="1" applyFont="1" applyFill="1" applyBorder="1" applyAlignment="1">
      <alignment horizontal="right" wrapText="1"/>
    </xf>
    <xf numFmtId="3" fontId="1" fillId="2" borderId="6" xfId="0" applyNumberFormat="1" applyFont="1" applyFill="1" applyBorder="1" applyAlignment="1">
      <alignment horizontal="right" wrapText="1"/>
    </xf>
    <xf numFmtId="0" fontId="1" fillId="2" borderId="0" xfId="0" applyFont="1" applyFill="1" applyBorder="1" applyAlignment="1">
      <alignment horizontal="justify" wrapText="1"/>
    </xf>
    <xf numFmtId="0" fontId="1" fillId="0" borderId="10" xfId="0" applyFont="1" applyBorder="1" applyAlignment="1">
      <alignment vertical="top" wrapText="1"/>
    </xf>
    <xf numFmtId="0" fontId="1" fillId="2" borderId="1" xfId="0" applyFont="1" applyFill="1" applyBorder="1" applyAlignment="1">
      <alignment horizontal="right" vertical="top" wrapText="1"/>
    </xf>
    <xf numFmtId="15" fontId="1" fillId="2" borderId="8" xfId="0" applyNumberFormat="1" applyFont="1" applyFill="1" applyBorder="1" applyAlignment="1">
      <alignment horizontal="right" vertical="top" wrapText="1"/>
    </xf>
    <xf numFmtId="15" fontId="1" fillId="2" borderId="1" xfId="0" applyNumberFormat="1" applyFont="1" applyFill="1" applyBorder="1" applyAlignment="1">
      <alignment horizontal="right" wrapText="1"/>
    </xf>
    <xf numFmtId="0" fontId="1" fillId="2" borderId="5" xfId="0" applyFont="1" applyFill="1" applyBorder="1" applyAlignment="1">
      <alignment vertical="top" wrapText="1"/>
    </xf>
    <xf numFmtId="0" fontId="0" fillId="0" borderId="5" xfId="0" applyBorder="1"/>
    <xf numFmtId="0" fontId="0" fillId="0" borderId="0" xfId="0" applyBorder="1"/>
    <xf numFmtId="0" fontId="6" fillId="2" borderId="0" xfId="0" applyFont="1" applyFill="1" applyAlignment="1">
      <alignment horizontal="justify"/>
    </xf>
    <xf numFmtId="0" fontId="1" fillId="0" borderId="0" xfId="0" applyFont="1" applyAlignment="1">
      <alignment horizontal="justify"/>
    </xf>
    <xf numFmtId="0" fontId="8" fillId="2" borderId="6" xfId="0" applyFont="1" applyFill="1" applyBorder="1" applyAlignment="1">
      <alignment horizontal="justify" wrapText="1"/>
    </xf>
    <xf numFmtId="0" fontId="6" fillId="0" borderId="0" xfId="0" applyFont="1" applyAlignment="1">
      <alignment horizontal="justify"/>
    </xf>
    <xf numFmtId="0" fontId="14" fillId="3" borderId="0" xfId="0" applyFont="1" applyFill="1" applyAlignment="1">
      <alignment horizontal="center" wrapText="1"/>
    </xf>
    <xf numFmtId="0" fontId="8" fillId="2" borderId="0" xfId="0" applyFont="1" applyFill="1" applyAlignment="1">
      <alignment horizontal="right" wrapText="1"/>
    </xf>
    <xf numFmtId="0" fontId="14" fillId="3" borderId="0" xfId="0" applyFont="1" applyFill="1" applyAlignment="1">
      <alignment horizontal="center" vertical="center" wrapText="1"/>
    </xf>
    <xf numFmtId="0" fontId="8" fillId="2" borderId="0" xfId="0" applyFont="1" applyFill="1" applyAlignment="1">
      <alignment horizontal="justify"/>
    </xf>
    <xf numFmtId="0" fontId="1" fillId="0" borderId="0" xfId="0" applyFont="1" applyAlignment="1">
      <alignment horizontal="justify"/>
    </xf>
    <xf numFmtId="0" fontId="5" fillId="2" borderId="2" xfId="0" applyFont="1" applyFill="1" applyBorder="1" applyAlignment="1">
      <alignment horizontal="justify" vertical="center" wrapText="1"/>
    </xf>
    <xf numFmtId="0" fontId="1" fillId="2" borderId="0" xfId="0" applyFont="1" applyFill="1" applyAlignment="1">
      <alignment horizontal="justify" wrapText="1"/>
    </xf>
    <xf numFmtId="0" fontId="0" fillId="0" borderId="0" xfId="0"/>
    <xf numFmtId="0" fontId="8" fillId="2" borderId="0" xfId="0" applyFont="1" applyFill="1" applyAlignment="1">
      <alignment horizontal="justify"/>
    </xf>
    <xf numFmtId="0" fontId="3" fillId="2" borderId="0" xfId="0" applyFont="1" applyFill="1" applyAlignment="1">
      <alignment horizontal="justify"/>
    </xf>
    <xf numFmtId="0" fontId="0" fillId="0" borderId="0" xfId="0"/>
    <xf numFmtId="0" fontId="1" fillId="2" borderId="0" xfId="0" applyFont="1" applyFill="1" applyAlignment="1">
      <alignment horizontal="justify" wrapText="1"/>
    </xf>
    <xf numFmtId="0" fontId="1" fillId="2" borderId="0" xfId="0" applyFont="1" applyFill="1" applyAlignment="1">
      <alignment horizontal="justify"/>
    </xf>
    <xf numFmtId="0" fontId="8" fillId="2" borderId="0" xfId="0" applyFont="1" applyFill="1" applyAlignment="1">
      <alignment wrapText="1"/>
    </xf>
    <xf numFmtId="0" fontId="6" fillId="2" borderId="0" xfId="0" applyFont="1" applyFill="1" applyAlignment="1">
      <alignment horizontal="justify" wrapText="1"/>
    </xf>
    <xf numFmtId="0" fontId="1" fillId="0" borderId="0" xfId="0" applyFont="1" applyAlignment="1">
      <alignment horizontal="justify"/>
    </xf>
    <xf numFmtId="0" fontId="6" fillId="0" borderId="0" xfId="0" applyFont="1" applyAlignment="1">
      <alignment horizontal="justify" wrapText="1"/>
    </xf>
    <xf numFmtId="0" fontId="5" fillId="2" borderId="0" xfId="0" applyFont="1" applyFill="1" applyBorder="1" applyAlignment="1">
      <alignment horizontal="center" vertical="top" wrapText="1"/>
    </xf>
    <xf numFmtId="6" fontId="5" fillId="2" borderId="0" xfId="0" applyNumberFormat="1" applyFont="1" applyFill="1" applyBorder="1" applyAlignment="1">
      <alignment horizontal="center" wrapText="1"/>
    </xf>
    <xf numFmtId="167" fontId="5" fillId="4" borderId="0" xfId="0" applyNumberFormat="1" applyFont="1" applyFill="1" applyBorder="1" applyAlignment="1">
      <alignment horizontal="center" wrapText="1"/>
    </xf>
    <xf numFmtId="0" fontId="6" fillId="0" borderId="0" xfId="0" applyFont="1" applyAlignment="1">
      <alignment horizontal="justify" wrapText="1"/>
    </xf>
    <xf numFmtId="0" fontId="1" fillId="0" borderId="0" xfId="0" applyFont="1" applyFill="1" applyAlignment="1">
      <alignment horizontal="justify"/>
    </xf>
    <xf numFmtId="0" fontId="1" fillId="0" borderId="0" xfId="0" applyFont="1" applyFill="1" applyAlignment="1">
      <alignment horizontal="justify" wrapText="1"/>
    </xf>
    <xf numFmtId="0" fontId="6" fillId="0" borderId="0" xfId="0" applyFont="1" applyFill="1" applyAlignment="1">
      <alignment horizontal="justify" wrapText="1"/>
    </xf>
    <xf numFmtId="0" fontId="6" fillId="0" borderId="0" xfId="0" applyFont="1" applyFill="1" applyAlignment="1">
      <alignment horizontal="justify"/>
    </xf>
    <xf numFmtId="0" fontId="2" fillId="2" borderId="0" xfId="0" applyFont="1" applyFill="1" applyAlignment="1">
      <alignment horizontal="justify"/>
    </xf>
    <xf numFmtId="0" fontId="1" fillId="5" borderId="0" xfId="0" applyFont="1" applyFill="1" applyAlignment="1">
      <alignment horizontal="justify"/>
    </xf>
    <xf numFmtId="0" fontId="5" fillId="5" borderId="0" xfId="0" applyFont="1" applyFill="1" applyAlignment="1">
      <alignment horizontal="justify"/>
    </xf>
    <xf numFmtId="0" fontId="1" fillId="0" borderId="0" xfId="0" applyFont="1" applyAlignment="1">
      <alignment horizontal="justify" wrapText="1"/>
    </xf>
    <xf numFmtId="0" fontId="0" fillId="0" borderId="0" xfId="0" applyAlignment="1">
      <alignment horizontal="justify"/>
    </xf>
    <xf numFmtId="0" fontId="1" fillId="5" borderId="0" xfId="0" applyFont="1" applyFill="1" applyAlignment="1">
      <alignment horizontal="justify" wrapText="1"/>
    </xf>
    <xf numFmtId="0" fontId="0" fillId="0" borderId="0" xfId="0" applyAlignment="1">
      <alignment horizontal="justify" wrapText="1"/>
    </xf>
    <xf numFmtId="0" fontId="6" fillId="2" borderId="0" xfId="0" applyFont="1" applyFill="1" applyAlignment="1">
      <alignment horizontal="justify"/>
    </xf>
    <xf numFmtId="0" fontId="0" fillId="2" borderId="0" xfId="0" applyFill="1" applyAlignment="1">
      <alignment horizontal="justify"/>
    </xf>
    <xf numFmtId="0" fontId="2" fillId="0" borderId="0" xfId="0" applyFont="1" applyAlignment="1">
      <alignment horizontal="justify" wrapText="1"/>
    </xf>
    <xf numFmtId="0" fontId="5" fillId="2" borderId="0" xfId="0" applyFont="1" applyFill="1" applyAlignment="1">
      <alignment horizontal="justify" vertical="top"/>
    </xf>
    <xf numFmtId="0" fontId="8" fillId="2" borderId="0" xfId="0" applyFont="1" applyFill="1" applyAlignment="1">
      <alignment horizontal="justify"/>
    </xf>
    <xf numFmtId="0" fontId="3" fillId="2" borderId="0" xfId="0" applyFont="1" applyFill="1" applyAlignment="1">
      <alignment horizontal="justify"/>
    </xf>
    <xf numFmtId="0" fontId="1" fillId="5" borderId="0" xfId="0" applyFont="1" applyFill="1" applyAlignment="1">
      <alignment horizontal="justify" vertical="center"/>
    </xf>
    <xf numFmtId="0" fontId="0" fillId="2" borderId="0" xfId="0" applyFill="1" applyAlignment="1">
      <alignment horizontal="justify" vertical="center"/>
    </xf>
    <xf numFmtId="0" fontId="6" fillId="2" borderId="0" xfId="0" applyFont="1" applyFill="1" applyAlignment="1">
      <alignment horizontal="justify" wrapText="1"/>
    </xf>
    <xf numFmtId="0" fontId="5" fillId="2" borderId="2" xfId="0" applyFont="1" applyFill="1" applyBorder="1" applyAlignment="1">
      <alignment vertical="top" wrapText="1"/>
    </xf>
    <xf numFmtId="0" fontId="5" fillId="2" borderId="2" xfId="0" applyFont="1" applyFill="1" applyBorder="1" applyAlignment="1">
      <alignment horizontal="justify" vertical="top" wrapText="1"/>
    </xf>
    <xf numFmtId="0" fontId="0" fillId="2" borderId="2" xfId="0" applyFill="1" applyBorder="1" applyAlignment="1">
      <alignment horizontal="justify" vertical="top" wrapText="1"/>
    </xf>
    <xf numFmtId="0" fontId="1"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justify" vertical="top" wrapText="1"/>
    </xf>
    <xf numFmtId="0" fontId="5" fillId="2" borderId="0" xfId="0" applyFont="1" applyFill="1" applyBorder="1" applyAlignment="1">
      <alignment horizontal="justify" vertical="top" wrapText="1"/>
    </xf>
    <xf numFmtId="0" fontId="5" fillId="2" borderId="1" xfId="0" applyFont="1" applyFill="1" applyBorder="1" applyAlignment="1">
      <alignment horizontal="justify" vertical="top" wrapText="1"/>
    </xf>
    <xf numFmtId="0" fontId="5" fillId="5" borderId="0" xfId="0" applyFont="1" applyFill="1" applyAlignment="1">
      <alignment horizontal="left" wrapText="1"/>
    </xf>
    <xf numFmtId="0" fontId="0" fillId="2" borderId="0" xfId="0" applyFill="1" applyAlignment="1">
      <alignment horizontal="left" wrapText="1"/>
    </xf>
    <xf numFmtId="0" fontId="1" fillId="2" borderId="8"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3" xfId="0" applyFont="1" applyFill="1" applyBorder="1" applyAlignment="1">
      <alignment vertical="top" wrapText="1"/>
    </xf>
    <xf numFmtId="0" fontId="5" fillId="2" borderId="0" xfId="0" applyFont="1" applyFill="1" applyBorder="1" applyAlignment="1">
      <alignment vertical="top" wrapText="1"/>
    </xf>
    <xf numFmtId="0" fontId="5" fillId="2" borderId="1" xfId="0" applyFont="1" applyFill="1" applyBorder="1" applyAlignment="1">
      <alignment vertical="top" wrapText="1"/>
    </xf>
    <xf numFmtId="0" fontId="8" fillId="2" borderId="2" xfId="0" applyFont="1" applyFill="1" applyBorder="1" applyAlignment="1">
      <alignment horizontal="justify" vertical="top" wrapText="1"/>
    </xf>
    <xf numFmtId="0" fontId="8" fillId="2" borderId="0" xfId="0" applyFont="1" applyFill="1" applyAlignment="1">
      <alignment horizontal="justify" vertical="top" wrapText="1"/>
    </xf>
    <xf numFmtId="0" fontId="0" fillId="2" borderId="0" xfId="0" applyFill="1" applyAlignment="1">
      <alignment horizontal="justify" vertical="top" wrapText="1"/>
    </xf>
    <xf numFmtId="0" fontId="5" fillId="2" borderId="0" xfId="0" applyFont="1" applyFill="1" applyAlignment="1">
      <alignment horizontal="justify" vertical="top" wrapText="1"/>
    </xf>
    <xf numFmtId="0" fontId="8" fillId="2" borderId="0" xfId="0" applyFont="1" applyFill="1" applyBorder="1" applyAlignment="1">
      <alignment horizontal="justify" vertical="top" wrapText="1"/>
    </xf>
    <xf numFmtId="0" fontId="1" fillId="2" borderId="0" xfId="0" applyFont="1" applyFill="1" applyBorder="1" applyAlignment="1">
      <alignment horizontal="left" vertical="top" wrapText="1"/>
    </xf>
    <xf numFmtId="0" fontId="0" fillId="0" borderId="0" xfId="0" applyBorder="1" applyAlignment="1">
      <alignment horizontal="left" vertical="top" wrapText="1"/>
    </xf>
    <xf numFmtId="0" fontId="1"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1" fillId="0" borderId="0" xfId="0" applyFont="1" applyAlignment="1">
      <alignment horizontal="justify"/>
    </xf>
    <xf numFmtId="0" fontId="5" fillId="0" borderId="0" xfId="0" applyFont="1" applyAlignment="1">
      <alignment horizontal="justify"/>
    </xf>
    <xf numFmtId="0" fontId="34" fillId="0" borderId="0" xfId="0" applyFont="1" applyAlignment="1">
      <alignment horizontal="justify"/>
    </xf>
    <xf numFmtId="0" fontId="2" fillId="2" borderId="0" xfId="0" applyFont="1" applyFill="1" applyAlignment="1">
      <alignment horizontal="left" wrapText="1"/>
    </xf>
    <xf numFmtId="0" fontId="34" fillId="2" borderId="0" xfId="0" applyFont="1" applyFill="1" applyAlignment="1">
      <alignment horizontal="justify"/>
    </xf>
    <xf numFmtId="0" fontId="3" fillId="2" borderId="0" xfId="0" applyFont="1" applyFill="1" applyAlignment="1">
      <alignment horizontal="left"/>
    </xf>
    <xf numFmtId="0" fontId="5" fillId="0" borderId="0" xfId="0" applyFont="1" applyAlignment="1">
      <alignment horizontal="justify" wrapText="1"/>
    </xf>
    <xf numFmtId="0" fontId="1" fillId="0" borderId="0" xfId="0" applyFont="1" applyAlignment="1">
      <alignment vertical="top" wrapText="1"/>
    </xf>
    <xf numFmtId="0" fontId="5" fillId="0" borderId="0" xfId="0" applyFont="1" applyAlignment="1">
      <alignment vertical="top" wrapText="1"/>
    </xf>
    <xf numFmtId="0" fontId="0" fillId="0" borderId="0" xfId="0"/>
    <xf numFmtId="0" fontId="14" fillId="3" borderId="0" xfId="0" applyFont="1" applyFill="1" applyAlignment="1">
      <alignment wrapText="1"/>
    </xf>
    <xf numFmtId="0" fontId="1" fillId="2" borderId="0" xfId="0" applyFont="1" applyFill="1" applyAlignment="1">
      <alignment horizontal="justify" vertical="center" wrapText="1"/>
    </xf>
    <xf numFmtId="0" fontId="1" fillId="2" borderId="0" xfId="0" applyFont="1" applyFill="1" applyAlignment="1">
      <alignment horizontal="justify" vertical="center"/>
    </xf>
    <xf numFmtId="0" fontId="1" fillId="2" borderId="0" xfId="0" applyFont="1" applyFill="1" applyAlignment="1">
      <alignment horizontal="justify" wrapText="1"/>
    </xf>
    <xf numFmtId="0" fontId="1" fillId="2" borderId="0" xfId="0" applyFont="1" applyFill="1" applyAlignment="1">
      <alignment horizontal="justify"/>
    </xf>
    <xf numFmtId="0" fontId="5" fillId="2" borderId="0" xfId="0" applyFont="1" applyFill="1" applyBorder="1" applyAlignment="1">
      <alignment horizontal="justify"/>
    </xf>
    <xf numFmtId="0" fontId="0" fillId="2" borderId="0" xfId="0" applyFill="1" applyBorder="1" applyAlignment="1">
      <alignment horizontal="justify"/>
    </xf>
    <xf numFmtId="0" fontId="8" fillId="2" borderId="0" xfId="0" applyFont="1" applyFill="1" applyBorder="1" applyAlignment="1">
      <alignment horizontal="justify"/>
    </xf>
    <xf numFmtId="0" fontId="17" fillId="3" borderId="0" xfId="0" applyFont="1" applyFill="1" applyAlignment="1">
      <alignment wrapText="1"/>
    </xf>
    <xf numFmtId="0" fontId="33" fillId="0" borderId="0" xfId="0" applyFont="1" applyAlignment="1">
      <alignment horizontal="justify"/>
    </xf>
    <xf numFmtId="0" fontId="5" fillId="2" borderId="0" xfId="0" applyFont="1" applyFill="1" applyAlignment="1">
      <alignment wrapText="1"/>
    </xf>
    <xf numFmtId="0" fontId="8" fillId="2" borderId="0" xfId="0" applyFont="1" applyFill="1" applyAlignment="1">
      <alignment wrapText="1"/>
    </xf>
    <xf numFmtId="0" fontId="8" fillId="2" borderId="6" xfId="0" applyFont="1" applyFill="1" applyBorder="1" applyAlignment="1">
      <alignment horizontal="justify" wrapText="1"/>
    </xf>
    <xf numFmtId="0" fontId="1" fillId="0" borderId="0" xfId="0" applyFont="1" applyAlignment="1">
      <alignment horizontal="left" wrapText="1"/>
    </xf>
    <xf numFmtId="0" fontId="5" fillId="0" borderId="0" xfId="0" applyFont="1" applyAlignment="1">
      <alignment horizontal="left" wrapText="1"/>
    </xf>
    <xf numFmtId="0" fontId="33" fillId="2" borderId="0" xfId="0" applyFont="1" applyFill="1" applyAlignment="1">
      <alignment horizontal="justify"/>
    </xf>
    <xf numFmtId="0" fontId="5" fillId="2" borderId="0" xfId="0" applyFont="1" applyFill="1" applyAlignment="1">
      <alignment horizontal="left"/>
    </xf>
    <xf numFmtId="0" fontId="1" fillId="2" borderId="9" xfId="0" applyFont="1" applyFill="1" applyBorder="1" applyAlignment="1">
      <alignment horizontal="justify"/>
    </xf>
    <xf numFmtId="0" fontId="5" fillId="2" borderId="9" xfId="0" applyFont="1" applyFill="1" applyBorder="1" applyAlignment="1">
      <alignment horizontal="justify"/>
    </xf>
    <xf numFmtId="0" fontId="34" fillId="2" borderId="0" xfId="0" applyFont="1" applyFill="1" applyAlignment="1">
      <alignment horizontal="justify" wrapText="1"/>
    </xf>
    <xf numFmtId="0" fontId="5" fillId="2" borderId="0" xfId="0" applyFont="1" applyFill="1" applyAlignment="1">
      <alignment horizontal="justify" wrapText="1"/>
    </xf>
    <xf numFmtId="0" fontId="1" fillId="2" borderId="0" xfId="0" applyFont="1" applyFill="1" applyAlignment="1">
      <alignment horizontal="left" vertical="top" wrapText="1"/>
    </xf>
    <xf numFmtId="0" fontId="35" fillId="2" borderId="0" xfId="0" applyFont="1" applyFill="1" applyAlignment="1">
      <alignment horizontal="justify"/>
    </xf>
    <xf numFmtId="0" fontId="25" fillId="2" borderId="0" xfId="0" applyFont="1" applyFill="1" applyAlignment="1">
      <alignment horizontal="justify"/>
    </xf>
    <xf numFmtId="0" fontId="14" fillId="3" borderId="0" xfId="0" applyFont="1" applyFill="1" applyAlignment="1">
      <alignment horizontal="center" textRotation="90" wrapText="1"/>
    </xf>
    <xf numFmtId="0" fontId="14" fillId="3" borderId="0" xfId="0" applyFont="1" applyFill="1" applyAlignment="1">
      <alignment horizontal="center" wrapText="1"/>
    </xf>
    <xf numFmtId="0" fontId="5" fillId="2" borderId="6" xfId="0" applyFont="1" applyFill="1" applyBorder="1" applyAlignment="1">
      <alignment horizontal="justify" wrapText="1"/>
    </xf>
    <xf numFmtId="0" fontId="35" fillId="0" borderId="0" xfId="0" applyFont="1" applyAlignment="1">
      <alignment horizontal="justify"/>
    </xf>
    <xf numFmtId="0" fontId="6" fillId="0" borderId="0" xfId="0" applyFont="1" applyAlignment="1">
      <alignment horizontal="justify" wrapText="1"/>
    </xf>
    <xf numFmtId="0" fontId="6" fillId="0" borderId="0" xfId="0" applyFont="1" applyAlignment="1">
      <alignment horizontal="justify"/>
    </xf>
    <xf numFmtId="0" fontId="5" fillId="2" borderId="0" xfId="0" applyFont="1" applyFill="1" applyAlignment="1">
      <alignment horizontal="left" wrapText="1"/>
    </xf>
    <xf numFmtId="0" fontId="5" fillId="2" borderId="0" xfId="0" applyFont="1" applyFill="1" applyBorder="1" applyAlignment="1">
      <alignment horizontal="left" wrapText="1"/>
    </xf>
    <xf numFmtId="0" fontId="5" fillId="3" borderId="0" xfId="0" applyFont="1" applyFill="1" applyAlignment="1">
      <alignment horizontal="justify" wrapText="1"/>
    </xf>
    <xf numFmtId="0" fontId="12" fillId="2" borderId="0" xfId="0" applyFont="1" applyFill="1" applyAlignment="1">
      <alignment horizontal="justify"/>
    </xf>
    <xf numFmtId="0" fontId="2" fillId="0" borderId="0" xfId="0" applyFont="1" applyAlignment="1">
      <alignment horizontal="left" wrapText="1"/>
    </xf>
    <xf numFmtId="0" fontId="5" fillId="2" borderId="0" xfId="0" applyFont="1" applyFill="1" applyAlignment="1">
      <alignment horizontal="right" wrapText="1"/>
    </xf>
    <xf numFmtId="0" fontId="8" fillId="2" borderId="0" xfId="0" applyFont="1" applyFill="1" applyAlignment="1">
      <alignment horizontal="right" wrapText="1"/>
    </xf>
    <xf numFmtId="0" fontId="5" fillId="2" borderId="0" xfId="0" applyFont="1" applyFill="1" applyAlignment="1">
      <alignment horizontal="center" wrapText="1"/>
    </xf>
    <xf numFmtId="0" fontId="5" fillId="2" borderId="6" xfId="0" applyFont="1" applyFill="1" applyBorder="1" applyAlignment="1">
      <alignment horizontal="center" wrapText="1"/>
    </xf>
    <xf numFmtId="0" fontId="14" fillId="3" borderId="0" xfId="0" applyFont="1" applyFill="1" applyAlignment="1">
      <alignment horizontal="center" vertical="center" wrapText="1"/>
    </xf>
    <xf numFmtId="0" fontId="8" fillId="2" borderId="0" xfId="0" applyFont="1" applyFill="1" applyAlignment="1">
      <alignment horizontal="justify" wrapText="1"/>
    </xf>
    <xf numFmtId="0" fontId="17" fillId="3" borderId="0" xfId="0" applyFont="1" applyFill="1" applyAlignment="1">
      <alignment horizontal="center" wrapText="1"/>
    </xf>
    <xf numFmtId="0" fontId="1" fillId="2" borderId="2" xfId="0" applyFont="1" applyFill="1" applyBorder="1" applyAlignment="1">
      <alignment vertical="top" wrapText="1"/>
    </xf>
    <xf numFmtId="0" fontId="0" fillId="0" borderId="2" xfId="0" applyBorder="1" applyAlignment="1">
      <alignment wrapText="1"/>
    </xf>
    <xf numFmtId="0" fontId="8" fillId="2" borderId="1" xfId="0" applyFont="1" applyFill="1" applyBorder="1" applyAlignment="1">
      <alignment vertical="center" wrapText="1"/>
    </xf>
    <xf numFmtId="0" fontId="8" fillId="2" borderId="1" xfId="0" applyFont="1" applyFill="1" applyBorder="1" applyAlignment="1">
      <alignment wrapText="1"/>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C9AA8"/>
      <color rgb="FFFF8B8B"/>
      <color rgb="FFFF9797"/>
      <color rgb="FFFF6D6D"/>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4949524442717285"/>
          <c:y val="8.0357142857143224E-2"/>
          <c:w val="0.78383993023976162"/>
          <c:h val="0.750000000000003"/>
        </c:manualLayout>
      </c:layout>
      <c:barChart>
        <c:barDir val="col"/>
        <c:grouping val="clustered"/>
        <c:ser>
          <c:idx val="0"/>
          <c:order val="0"/>
          <c:spPr>
            <a:solidFill>
              <a:srgbClr val="9999FF"/>
            </a:solidFill>
            <a:ln w="25400">
              <a:noFill/>
            </a:ln>
          </c:spPr>
          <c:dPt>
            <c:idx val="0"/>
            <c:spPr>
              <a:solidFill>
                <a:srgbClr val="FF0000"/>
              </a:solidFill>
              <a:ln w="25400">
                <a:noFill/>
              </a:ln>
            </c:spPr>
          </c:dPt>
          <c:dPt>
            <c:idx val="1"/>
            <c:spPr>
              <a:solidFill>
                <a:srgbClr val="FF0000"/>
              </a:solidFill>
              <a:ln w="25400">
                <a:noFill/>
              </a:ln>
            </c:spPr>
          </c:dPt>
          <c:dPt>
            <c:idx val="2"/>
            <c:spPr>
              <a:solidFill>
                <a:schemeClr val="bg1">
                  <a:lumMod val="75000"/>
                </a:schemeClr>
              </a:solidFill>
              <a:ln w="25400">
                <a:noFill/>
              </a:ln>
            </c:spPr>
          </c:dPt>
          <c:dPt>
            <c:idx val="3"/>
            <c:spPr>
              <a:solidFill>
                <a:schemeClr val="accent1">
                  <a:lumMod val="60000"/>
                  <a:lumOff val="40000"/>
                </a:schemeClr>
              </a:solidFill>
              <a:ln w="25400">
                <a:noFill/>
              </a:ln>
            </c:spPr>
          </c:dPt>
          <c:dPt>
            <c:idx val="4"/>
            <c:spPr>
              <a:solidFill>
                <a:schemeClr val="accent1">
                  <a:lumMod val="60000"/>
                  <a:lumOff val="40000"/>
                </a:schemeClr>
              </a:solidFill>
              <a:ln w="25400">
                <a:noFill/>
              </a:ln>
            </c:spPr>
          </c:dPt>
          <c:dPt>
            <c:idx val="5"/>
            <c:spPr>
              <a:solidFill>
                <a:schemeClr val="accent1">
                  <a:lumMod val="60000"/>
                  <a:lumOff val="40000"/>
                </a:schemeClr>
              </a:solidFill>
              <a:ln w="25400">
                <a:noFill/>
              </a:ln>
            </c:spPr>
          </c:dPt>
          <c:dLbls>
            <c:numFmt formatCode="0.0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Pos val="inEnd"/>
            <c:showVal val="1"/>
          </c:dLbls>
          <c:cat>
            <c:strRef>
              <c:f>CEO!$D$11:$I$11</c:f>
              <c:strCache>
                <c:ptCount val="6"/>
                <c:pt idx="0">
                  <c:v>A2011/12</c:v>
                </c:pt>
                <c:pt idx="1">
                  <c:v>F2012/13</c:v>
                </c:pt>
                <c:pt idx="2">
                  <c:v>B2013/14</c:v>
                </c:pt>
                <c:pt idx="3">
                  <c:v>SRP2014/15</c:v>
                </c:pt>
                <c:pt idx="4">
                  <c:v>SRP2015/16</c:v>
                </c:pt>
                <c:pt idx="5">
                  <c:v>SRP2016/17</c:v>
                </c:pt>
              </c:strCache>
            </c:strRef>
          </c:cat>
          <c:val>
            <c:numRef>
              <c:f>CEO!$D$12:$I$12</c:f>
              <c:numCache>
                <c:formatCode>0.0</c:formatCode>
                <c:ptCount val="6"/>
                <c:pt idx="0">
                  <c:v>-2.8</c:v>
                </c:pt>
                <c:pt idx="1">
                  <c:v>-1.92</c:v>
                </c:pt>
                <c:pt idx="2">
                  <c:v>1.05</c:v>
                </c:pt>
                <c:pt idx="3">
                  <c:v>5.4</c:v>
                </c:pt>
                <c:pt idx="4">
                  <c:v>-1.8</c:v>
                </c:pt>
                <c:pt idx="5">
                  <c:v>-1.6</c:v>
                </c:pt>
              </c:numCache>
            </c:numRef>
          </c:val>
        </c:ser>
        <c:dLbls>
          <c:showVal val="1"/>
        </c:dLbls>
        <c:axId val="103749120"/>
        <c:axId val="103750656"/>
      </c:barChart>
      <c:catAx>
        <c:axId val="103749120"/>
        <c:scaling>
          <c:orientation val="minMax"/>
        </c:scaling>
        <c:axPos val="b"/>
        <c:numFmt formatCode="General" sourceLinked="1"/>
        <c:tickLblPos val="low"/>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3750656"/>
        <c:crosses val="autoZero"/>
        <c:auto val="1"/>
        <c:lblAlgn val="ctr"/>
        <c:lblOffset val="100"/>
        <c:tickLblSkip val="1"/>
        <c:tickMarkSkip val="1"/>
      </c:catAx>
      <c:valAx>
        <c:axId val="103750656"/>
        <c:scaling>
          <c:orientation val="minMax"/>
          <c:max val="6"/>
          <c:min val="-4"/>
        </c:scaling>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Narrow"/>
                    <a:ea typeface="Arial Narrow"/>
                    <a:cs typeface="Arial Narrow"/>
                  </a:defRPr>
                </a:pPr>
                <a:r>
                  <a:rPr lang="en-AU"/>
                  <a:t>surplus / -deficit $M</a:t>
                </a:r>
              </a:p>
            </c:rich>
          </c:tx>
          <c:layout>
            <c:manualLayout>
              <c:xMode val="edge"/>
              <c:yMode val="edge"/>
              <c:x val="2.2222222222222251E-2"/>
              <c:y val="0.26339285714285976"/>
            </c:manualLayout>
          </c:layout>
          <c:spPr>
            <a:noFill/>
            <a:ln w="25400">
              <a:noFill/>
            </a:ln>
          </c:spPr>
        </c:title>
        <c:numFmt formatCode="0.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3749120"/>
        <c:crosses val="autoZero"/>
        <c:crossBetween val="between"/>
        <c:majorUnit val="2"/>
        <c:minorUnit val="0.5"/>
      </c:valAx>
      <c:spPr>
        <a:noFill/>
        <a:ln w="25400">
          <a:noFill/>
        </a:ln>
      </c:spPr>
    </c:plotArea>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AU"/>
  <c:chart>
    <c:plotArea>
      <c:layout/>
      <c:pieChart>
        <c:varyColors val="1"/>
        <c:ser>
          <c:idx val="0"/>
          <c:order val="0"/>
          <c:dLbls>
            <c:dLbl>
              <c:idx val="1"/>
              <c:layout>
                <c:manualLayout>
                  <c:x val="2.3755860645624446E-2"/>
                  <c:y val="4.0493692613682832E-2"/>
                </c:manualLayout>
              </c:layout>
              <c:numFmt formatCode="\$#,##0.00" sourceLinked="0"/>
              <c:spPr/>
              <c:txPr>
                <a:bodyPr/>
                <a:lstStyle/>
                <a:p>
                  <a:pPr>
                    <a:defRPr/>
                  </a:pPr>
                  <a:endParaRPr lang="en-US"/>
                </a:p>
              </c:txPr>
              <c:dLblPos val="bestFit"/>
              <c:showVal val="1"/>
              <c:showCatName val="1"/>
            </c:dLbl>
            <c:dLbl>
              <c:idx val="2"/>
              <c:layout>
                <c:manualLayout>
                  <c:x val="6.2871553426955745E-2"/>
                  <c:y val="-3.0523937672348012E-2"/>
                </c:manualLayout>
              </c:layout>
              <c:numFmt formatCode="\$#,##0.00" sourceLinked="0"/>
              <c:spPr/>
              <c:txPr>
                <a:bodyPr/>
                <a:lstStyle/>
                <a:p>
                  <a:pPr>
                    <a:defRPr/>
                  </a:pPr>
                  <a:endParaRPr lang="en-US"/>
                </a:p>
              </c:txPr>
              <c:dLblPos val="bestFit"/>
              <c:showVal val="1"/>
              <c:showCatName val="1"/>
            </c:dLbl>
            <c:dLbl>
              <c:idx val="3"/>
              <c:layout>
                <c:manualLayout>
                  <c:x val="6.7040073599047584E-3"/>
                  <c:y val="-3.5443037974683847E-3"/>
                </c:manualLayout>
              </c:layout>
              <c:numFmt formatCode="\$#,##0.00" sourceLinked="0"/>
              <c:spPr/>
              <c:txPr>
                <a:bodyPr/>
                <a:lstStyle/>
                <a:p>
                  <a:pPr>
                    <a:defRPr/>
                  </a:pPr>
                  <a:endParaRPr lang="en-US"/>
                </a:p>
              </c:txPr>
              <c:dLblPos val="bestFit"/>
              <c:showVal val="1"/>
              <c:showCatName val="1"/>
            </c:dLbl>
            <c:dLbl>
              <c:idx val="4"/>
              <c:layout>
                <c:manualLayout>
                  <c:x val="-3.038255269637687E-2"/>
                  <c:y val="-3.2108375693544695E-2"/>
                </c:manualLayout>
              </c:layout>
              <c:numFmt formatCode="\$#,##0.00" sourceLinked="0"/>
              <c:spPr/>
              <c:txPr>
                <a:bodyPr/>
                <a:lstStyle/>
                <a:p>
                  <a:pPr>
                    <a:defRPr/>
                  </a:pPr>
                  <a:endParaRPr lang="en-US"/>
                </a:p>
              </c:txPr>
              <c:dLblPos val="bestFit"/>
              <c:showVal val="1"/>
              <c:showCatName val="1"/>
            </c:dLbl>
            <c:numFmt formatCode="\$#,##0.00" sourceLinked="0"/>
            <c:showVal val="1"/>
            <c:showCatName val="1"/>
            <c:showLeaderLines val="1"/>
          </c:dLbls>
          <c:cat>
            <c:strRef>
              <c:f>CEO!$D$50:$L$50</c:f>
              <c:strCache>
                <c:ptCount val="9"/>
                <c:pt idx="0">
                  <c:v>Property and facilities</c:v>
                </c:pt>
                <c:pt idx="1">
                  <c:v>Capital works</c:v>
                </c:pt>
                <c:pt idx="2">
                  <c:v>Aged services</c:v>
                </c:pt>
                <c:pt idx="3">
                  <c:v>Family services</c:v>
                </c:pt>
                <c:pt idx="4">
                  <c:v>Parks and leisure</c:v>
                </c:pt>
                <c:pt idx="5">
                  <c:v>Arts, culture and libraries</c:v>
                </c:pt>
                <c:pt idx="6">
                  <c:v>Planning and amenity</c:v>
                </c:pt>
                <c:pt idx="7">
                  <c:v>Environment and waste</c:v>
                </c:pt>
                <c:pt idx="8">
                  <c:v>Roads and drainage</c:v>
                </c:pt>
              </c:strCache>
            </c:strRef>
          </c:cat>
          <c:val>
            <c:numRef>
              <c:f>CEO!$D$51:$L$51</c:f>
              <c:numCache>
                <c:formatCode>General</c:formatCode>
                <c:ptCount val="9"/>
                <c:pt idx="0">
                  <c:v>4.58</c:v>
                </c:pt>
                <c:pt idx="1">
                  <c:v>27.13</c:v>
                </c:pt>
                <c:pt idx="2">
                  <c:v>14.29</c:v>
                </c:pt>
                <c:pt idx="3">
                  <c:v>8.01</c:v>
                </c:pt>
                <c:pt idx="4">
                  <c:v>12.19</c:v>
                </c:pt>
                <c:pt idx="5">
                  <c:v>6.51</c:v>
                </c:pt>
                <c:pt idx="6">
                  <c:v>9.59</c:v>
                </c:pt>
                <c:pt idx="7">
                  <c:v>11.01</c:v>
                </c:pt>
                <c:pt idx="8">
                  <c:v>6.69</c:v>
                </c:pt>
              </c:numCache>
            </c:numRef>
          </c:val>
        </c:ser>
        <c:firstSliceAng val="0"/>
      </c:pieChart>
      <c:spPr>
        <a:noFill/>
        <a:ln w="25400">
          <a:noFill/>
        </a:ln>
      </c:spPr>
    </c:plotArea>
    <c:plotVisOnly val="1"/>
    <c:dispBlanksAs val="zero"/>
  </c:chart>
  <c:spPr>
    <a:ln>
      <a:noFill/>
    </a:ln>
  </c:spPr>
  <c:printSettings>
    <c:headerFooter/>
    <c:pageMargins b="0.750000000000003" l="0.70000000000000062" r="0.70000000000000062" t="0.75000000000000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900" b="0" i="0" u="none" strike="noStrike" baseline="0">
                <a:solidFill>
                  <a:srgbClr val="000000"/>
                </a:solidFill>
                <a:latin typeface="Arial Narrow"/>
                <a:ea typeface="Arial Narrow"/>
                <a:cs typeface="Arial Narrow"/>
              </a:defRPr>
            </a:pPr>
            <a:r>
              <a:rPr lang="en-AU"/>
              <a:t>Income</a:t>
            </a:r>
          </a:p>
        </c:rich>
      </c:tx>
      <c:layout>
        <c:manualLayout>
          <c:xMode val="edge"/>
          <c:yMode val="edge"/>
          <c:x val="0.53048887181784887"/>
          <c:y val="0.90506462008704558"/>
        </c:manualLayout>
      </c:layout>
      <c:spPr>
        <a:noFill/>
        <a:ln w="25400">
          <a:noFill/>
        </a:ln>
      </c:spPr>
    </c:title>
    <c:plotArea>
      <c:layout>
        <c:manualLayout>
          <c:layoutTarget val="inner"/>
          <c:xMode val="edge"/>
          <c:yMode val="edge"/>
          <c:x val="0.12601651029064687"/>
          <c:y val="0.13924072148301753"/>
          <c:w val="0.85569275536068701"/>
          <c:h val="0.71835554037829563"/>
        </c:manualLayout>
      </c:layout>
      <c:barChart>
        <c:barDir val="col"/>
        <c:grouping val="clustered"/>
        <c:ser>
          <c:idx val="0"/>
          <c:order val="0"/>
          <c:tx>
            <c:v>Budget 13/14</c:v>
          </c:tx>
          <c:spPr>
            <a:solidFill>
              <a:srgbClr val="FF0000"/>
            </a:solidFill>
            <a:ln w="25400">
              <a:noFill/>
            </a:ln>
          </c:spPr>
          <c:dLbls>
            <c:dLbl>
              <c:idx val="0"/>
              <c:layout>
                <c:manualLayout>
                  <c:x val="5.0330361597362316E-2"/>
                  <c:y val="3.5270451333443434E-2"/>
                </c:manualLayout>
              </c:layout>
              <c:tx>
                <c:rich>
                  <a:bodyPr/>
                  <a:lstStyle/>
                  <a:p>
                    <a:r>
                      <a:rPr lang="en-AU"/>
                      <a:t>Rates &amp; 
charges</a:t>
                    </a:r>
                  </a:p>
                </c:rich>
              </c:tx>
              <c:dLblPos val="outEnd"/>
            </c:dLbl>
            <c:dLbl>
              <c:idx val="1"/>
              <c:layout>
                <c:manualLayout>
                  <c:x val="6.509078718501436E-3"/>
                  <c:y val="-2.1235344181907419E-2"/>
                </c:manualLayout>
              </c:layout>
              <c:tx>
                <c:rich>
                  <a:bodyPr/>
                  <a:lstStyle/>
                  <a:p>
                    <a:r>
                      <a:rPr lang="en-AU"/>
                      <a:t>Stat fees</a:t>
                    </a:r>
                  </a:p>
                </c:rich>
              </c:tx>
              <c:dLblPos val="outEnd"/>
            </c:dLbl>
            <c:dLbl>
              <c:idx val="2"/>
              <c:layout>
                <c:manualLayout>
                  <c:x val="5.473314160291674E-3"/>
                  <c:y val="-1.883066202633378E-2"/>
                </c:manualLayout>
              </c:layout>
              <c:tx>
                <c:rich>
                  <a:bodyPr/>
                  <a:lstStyle/>
                  <a:p>
                    <a:r>
                      <a:rPr lang="en-AU"/>
                      <a:t>User fees</a:t>
                    </a:r>
                  </a:p>
                </c:rich>
              </c:tx>
              <c:dLblPos val="outEnd"/>
            </c:dLbl>
            <c:dLbl>
              <c:idx val="3"/>
              <c:layout>
                <c:manualLayout>
                  <c:x val="9.119324960413051E-3"/>
                  <c:y val="-1.5711322797937081E-2"/>
                </c:manualLayout>
              </c:layout>
              <c:tx>
                <c:rich>
                  <a:bodyPr/>
                  <a:lstStyle/>
                  <a:p>
                    <a:r>
                      <a:rPr lang="en-AU"/>
                      <a:t>Contributions</a:t>
                    </a:r>
                  </a:p>
                </c:rich>
              </c:tx>
              <c:dLblPos val="outEnd"/>
            </c:dLbl>
            <c:dLbl>
              <c:idx val="4"/>
              <c:layout>
                <c:manualLayout>
                  <c:x val="7.5348803164331834E-3"/>
                  <c:y val="2.3176936581379803E-3"/>
                </c:manualLayout>
              </c:layout>
              <c:tx>
                <c:rich>
                  <a:bodyPr/>
                  <a:lstStyle/>
                  <a:p>
                    <a:r>
                      <a:rPr lang="en-AU"/>
                      <a:t>Grants - oper.</a:t>
                    </a:r>
                  </a:p>
                </c:rich>
              </c:tx>
              <c:dLblPos val="outEnd"/>
            </c:dLbl>
            <c:dLbl>
              <c:idx val="5"/>
              <c:layout>
                <c:manualLayout>
                  <c:x val="7.4204464111407653E-3"/>
                  <c:y val="-3.5042490318080786E-2"/>
                </c:manualLayout>
              </c:layout>
              <c:tx>
                <c:rich>
                  <a:bodyPr/>
                  <a:lstStyle/>
                  <a:p>
                    <a:r>
                      <a:rPr lang="en-AU"/>
                      <a:t>Grants - cap.</a:t>
                    </a:r>
                  </a:p>
                </c:rich>
              </c:tx>
              <c:dLblPos val="outEnd"/>
            </c:dLbl>
            <c:dLbl>
              <c:idx val="6"/>
              <c:layout>
                <c:manualLayout>
                  <c:x val="7.1640653493742282E-3"/>
                  <c:y val="-1.8535958070724695E-2"/>
                </c:manualLayout>
              </c:layout>
              <c:tx>
                <c:rich>
                  <a:bodyPr/>
                  <a:lstStyle/>
                  <a:p>
                    <a:r>
                      <a:rPr lang="en-AU"/>
                      <a:t>Net gain on sale</a:t>
                    </a:r>
                  </a:p>
                </c:rich>
              </c:tx>
              <c:dLblPos val="outEnd"/>
            </c:dLbl>
            <c:dLbl>
              <c:idx val="7"/>
              <c:layout>
                <c:manualLayout>
                  <c:x val="2.1897138890696614E-2"/>
                  <c:y val="-4.8238900207403304E-3"/>
                </c:manualLayout>
              </c:layout>
              <c:tx>
                <c:rich>
                  <a:bodyPr/>
                  <a:lstStyle/>
                  <a:p>
                    <a:r>
                      <a:rPr lang="en-AU"/>
                      <a:t>Other</a:t>
                    </a:r>
                  </a:p>
                </c:rich>
              </c:tx>
              <c:dLblPos val="outEnd"/>
            </c:dLbl>
            <c:spPr>
              <a:noFill/>
              <a:ln w="25400">
                <a:noFill/>
              </a:ln>
            </c:spPr>
            <c:txPr>
              <a:bodyPr/>
              <a:lstStyle/>
              <a:p>
                <a:pPr algn="just">
                  <a:defRPr sz="900" b="0" i="0" u="none" strike="noStrike" baseline="0">
                    <a:solidFill>
                      <a:srgbClr val="000000"/>
                    </a:solidFill>
                    <a:latin typeface="Arial Narrow"/>
                    <a:ea typeface="Arial Narrow"/>
                    <a:cs typeface="Arial Narrow"/>
                  </a:defRPr>
                </a:pPr>
                <a:endParaRPr lang="en-US"/>
              </a:p>
            </c:txPr>
            <c:dLblPos val="outEnd"/>
            <c:showCatName val="1"/>
          </c:dLbls>
          <c:cat>
            <c:strRef>
              <c:f>'4'!$A$27:$A$34</c:f>
              <c:strCache>
                <c:ptCount val="8"/>
                <c:pt idx="0">
                  <c:v>Rates and charges</c:v>
                </c:pt>
                <c:pt idx="1">
                  <c:v>Statutory fees and fines</c:v>
                </c:pt>
                <c:pt idx="2">
                  <c:v>User fees</c:v>
                </c:pt>
                <c:pt idx="3">
                  <c:v>Contributions - cash</c:v>
                </c:pt>
                <c:pt idx="4">
                  <c:v>Grants - operating</c:v>
                </c:pt>
                <c:pt idx="5">
                  <c:v>Grants - capital</c:v>
                </c:pt>
                <c:pt idx="6">
                  <c:v>Net gain on sale of assets</c:v>
                </c:pt>
                <c:pt idx="7">
                  <c:v>Other income</c:v>
                </c:pt>
              </c:strCache>
            </c:strRef>
          </c:cat>
          <c:val>
            <c:numRef>
              <c:f>'4'!$D$27:$D$34</c:f>
              <c:numCache>
                <c:formatCode>#,##0</c:formatCode>
                <c:ptCount val="8"/>
                <c:pt idx="0">
                  <c:v>43457</c:v>
                </c:pt>
                <c:pt idx="1">
                  <c:v>2690</c:v>
                </c:pt>
                <c:pt idx="2">
                  <c:v>7680</c:v>
                </c:pt>
                <c:pt idx="3" formatCode="General">
                  <c:v>51</c:v>
                </c:pt>
                <c:pt idx="4">
                  <c:v>13617</c:v>
                </c:pt>
                <c:pt idx="5">
                  <c:v>6277</c:v>
                </c:pt>
                <c:pt idx="6">
                  <c:v>539</c:v>
                </c:pt>
                <c:pt idx="7">
                  <c:v>3263</c:v>
                </c:pt>
              </c:numCache>
            </c:numRef>
          </c:val>
        </c:ser>
        <c:ser>
          <c:idx val="1"/>
          <c:order val="1"/>
          <c:tx>
            <c:v>Forecast 12/13</c:v>
          </c:tx>
          <c:cat>
            <c:strRef>
              <c:f>'4'!$A$27:$A$34</c:f>
              <c:strCache>
                <c:ptCount val="8"/>
                <c:pt idx="0">
                  <c:v>Rates and charges</c:v>
                </c:pt>
                <c:pt idx="1">
                  <c:v>Statutory fees and fines</c:v>
                </c:pt>
                <c:pt idx="2">
                  <c:v>User fees</c:v>
                </c:pt>
                <c:pt idx="3">
                  <c:v>Contributions - cash</c:v>
                </c:pt>
                <c:pt idx="4">
                  <c:v>Grants - operating</c:v>
                </c:pt>
                <c:pt idx="5">
                  <c:v>Grants - capital</c:v>
                </c:pt>
                <c:pt idx="6">
                  <c:v>Net gain on sale of assets</c:v>
                </c:pt>
                <c:pt idx="7">
                  <c:v>Other income</c:v>
                </c:pt>
              </c:strCache>
            </c:strRef>
          </c:cat>
          <c:val>
            <c:numRef>
              <c:f>'4'!$C$27:$C$34</c:f>
              <c:numCache>
                <c:formatCode>#,##0</c:formatCode>
                <c:ptCount val="8"/>
                <c:pt idx="0">
                  <c:v>41195</c:v>
                </c:pt>
                <c:pt idx="1">
                  <c:v>2445</c:v>
                </c:pt>
                <c:pt idx="2">
                  <c:v>7198</c:v>
                </c:pt>
                <c:pt idx="3" formatCode="General">
                  <c:v>661</c:v>
                </c:pt>
                <c:pt idx="4">
                  <c:v>14523</c:v>
                </c:pt>
                <c:pt idx="5">
                  <c:v>2903</c:v>
                </c:pt>
                <c:pt idx="6">
                  <c:v>823</c:v>
                </c:pt>
                <c:pt idx="7">
                  <c:v>2823</c:v>
                </c:pt>
              </c:numCache>
            </c:numRef>
          </c:val>
        </c:ser>
        <c:axId val="105174528"/>
        <c:axId val="105176064"/>
      </c:barChart>
      <c:catAx>
        <c:axId val="105174528"/>
        <c:scaling>
          <c:orientation val="minMax"/>
        </c:scaling>
        <c:axPos val="b"/>
        <c:majorTickMark val="none"/>
        <c:tickLblPos val="none"/>
        <c:spPr>
          <a:ln w="3175">
            <a:solidFill>
              <a:srgbClr val="000000"/>
            </a:solidFill>
            <a:prstDash val="solid"/>
          </a:ln>
        </c:spPr>
        <c:crossAx val="105176064"/>
        <c:crosses val="autoZero"/>
        <c:auto val="1"/>
        <c:lblAlgn val="ctr"/>
        <c:lblOffset val="100"/>
        <c:tickMarkSkip val="1"/>
      </c:catAx>
      <c:valAx>
        <c:axId val="105176064"/>
        <c:scaling>
          <c:orientation val="minMax"/>
          <c:max val="50000"/>
          <c:min val="0"/>
        </c:scaling>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Arial Narrow"/>
                    <a:ea typeface="Arial Narrow"/>
                    <a:cs typeface="Arial Narrow"/>
                  </a:defRPr>
                </a:pPr>
                <a:r>
                  <a:rPr lang="en-AU"/>
                  <a:t>$'000</a:t>
                </a:r>
              </a:p>
            </c:rich>
          </c:tx>
          <c:layout>
            <c:manualLayout>
              <c:xMode val="edge"/>
              <c:yMode val="edge"/>
              <c:x val="6.0975823144058222E-2"/>
              <c:y val="1.5822784810126583E-2"/>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5174528"/>
        <c:crosses val="autoZero"/>
        <c:crossBetween val="between"/>
        <c:majorUnit val="10000"/>
      </c:valAx>
      <c:spPr>
        <a:solidFill>
          <a:srgbClr val="FFFFFF"/>
        </a:solidFill>
        <a:ln w="25400">
          <a:noFill/>
        </a:ln>
      </c:spPr>
    </c:plotArea>
    <c:legend>
      <c:legendPos val="b"/>
      <c:layout>
        <c:manualLayout>
          <c:xMode val="edge"/>
          <c:yMode val="edge"/>
          <c:x val="0.6367347779874627"/>
          <c:y val="0.17329956133105745"/>
          <c:w val="0.33770959415197088"/>
          <c:h val="7.10797863553769E-2"/>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900" b="0" i="0" u="none" strike="noStrike" baseline="0">
                <a:solidFill>
                  <a:srgbClr val="000000"/>
                </a:solidFill>
                <a:latin typeface="Arial Narrow"/>
                <a:ea typeface="Arial Narrow"/>
                <a:cs typeface="Arial Narrow"/>
              </a:defRPr>
            </a:pPr>
            <a:r>
              <a:rPr lang="en-AU"/>
              <a:t>Expenses</a:t>
            </a:r>
          </a:p>
        </c:rich>
      </c:tx>
      <c:layout>
        <c:manualLayout>
          <c:xMode val="edge"/>
          <c:yMode val="edge"/>
          <c:x val="0.44591943213576035"/>
          <c:y val="0.89726171214899564"/>
        </c:manualLayout>
      </c:layout>
      <c:spPr>
        <a:noFill/>
        <a:ln w="25400">
          <a:noFill/>
        </a:ln>
      </c:spPr>
    </c:title>
    <c:plotArea>
      <c:layout>
        <c:manualLayout>
          <c:layoutTarget val="inner"/>
          <c:xMode val="edge"/>
          <c:yMode val="edge"/>
          <c:x val="0.13114754098360637"/>
          <c:y val="0.11986321413342475"/>
          <c:w val="0.86065573770491965"/>
          <c:h val="0.73630260110532342"/>
        </c:manualLayout>
      </c:layout>
      <c:barChart>
        <c:barDir val="col"/>
        <c:grouping val="clustered"/>
        <c:ser>
          <c:idx val="0"/>
          <c:order val="0"/>
          <c:tx>
            <c:v>Budget 13/14</c:v>
          </c:tx>
          <c:spPr>
            <a:solidFill>
              <a:srgbClr val="FF0000"/>
            </a:solidFill>
            <a:ln w="25400">
              <a:noFill/>
            </a:ln>
          </c:spPr>
          <c:dLbls>
            <c:dLbl>
              <c:idx val="0"/>
              <c:layout>
                <c:manualLayout>
                  <c:x val="1.3186054172378251E-2"/>
                  <c:y val="1.0317477438607803E-2"/>
                </c:manualLayout>
              </c:layout>
              <c:tx>
                <c:rich>
                  <a:bodyPr/>
                  <a:lstStyle/>
                  <a:p>
                    <a:r>
                      <a:rPr lang="en-AU"/>
                      <a:t>Emp.
costs</a:t>
                    </a:r>
                  </a:p>
                </c:rich>
              </c:tx>
              <c:dLblPos val="outEnd"/>
            </c:dLbl>
            <c:dLbl>
              <c:idx val="1"/>
              <c:layout>
                <c:manualLayout>
                  <c:x val="1.803585280584866E-2"/>
                  <c:y val="-1.416927336137778E-2"/>
                </c:manualLayout>
              </c:layout>
              <c:tx>
                <c:rich>
                  <a:bodyPr/>
                  <a:lstStyle/>
                  <a:p>
                    <a:r>
                      <a:rPr lang="en-AU"/>
                      <a:t>Mat &amp;
serv</a:t>
                    </a:r>
                  </a:p>
                </c:rich>
              </c:tx>
              <c:dLblPos val="outEnd"/>
            </c:dLbl>
            <c:dLbl>
              <c:idx val="2"/>
              <c:layout>
                <c:manualLayout>
                  <c:x val="2.1213937326660142E-2"/>
                  <c:y val="-2.2782871319167296E-2"/>
                </c:manualLayout>
              </c:layout>
              <c:tx>
                <c:rich>
                  <a:bodyPr/>
                  <a:lstStyle/>
                  <a:p>
                    <a:r>
                      <a:rPr lang="en-AU"/>
                      <a:t>Bad &amp; 
D/Debts</a:t>
                    </a:r>
                  </a:p>
                </c:rich>
              </c:tx>
              <c:dLblPos val="outEnd"/>
            </c:dLbl>
            <c:dLbl>
              <c:idx val="3"/>
              <c:layout>
                <c:manualLayout>
                  <c:x val="1.7393605151582777E-2"/>
                  <c:y val="-1.4928270952432321E-3"/>
                </c:manualLayout>
              </c:layout>
              <c:tx>
                <c:rich>
                  <a:bodyPr/>
                  <a:lstStyle/>
                  <a:p>
                    <a:r>
                      <a:rPr lang="en-AU"/>
                      <a:t>Deprec'n</a:t>
                    </a:r>
                  </a:p>
                </c:rich>
              </c:tx>
              <c:dLblPos val="outEnd"/>
            </c:dLbl>
            <c:dLbl>
              <c:idx val="4"/>
              <c:layout>
                <c:manualLayout>
                  <c:x val="1.7332185703507731E-2"/>
                  <c:y val="-1.4806385503181965E-2"/>
                </c:manualLayout>
              </c:layout>
              <c:tx>
                <c:rich>
                  <a:bodyPr/>
                  <a:lstStyle/>
                  <a:p>
                    <a:r>
                      <a:rPr lang="en-AU"/>
                      <a:t>Finance 
costs</a:t>
                    </a:r>
                  </a:p>
                </c:rich>
              </c:tx>
              <c:dLblPos val="outEnd"/>
            </c:dLbl>
            <c:dLbl>
              <c:idx val="5"/>
              <c:layout>
                <c:manualLayout>
                  <c:x val="1.6922226826909793E-2"/>
                  <c:y val="-2.4925394599647648E-2"/>
                </c:manualLayout>
              </c:layout>
              <c:tx>
                <c:rich>
                  <a:bodyPr/>
                  <a:lstStyle/>
                  <a:p>
                    <a:r>
                      <a:rPr lang="en-AU"/>
                      <a:t>Other
exp's</a:t>
                    </a:r>
                  </a:p>
                </c:rich>
              </c:tx>
              <c:dLblPos val="outEnd"/>
            </c:dLbl>
            <c:dLbl>
              <c:idx val="6"/>
              <c:layout>
                <c:manualLayout>
                  <c:xMode val="edge"/>
                  <c:yMode val="edge"/>
                  <c:x val="0.75819672131147564"/>
                  <c:y val="0.23972642826684951"/>
                </c:manualLayout>
              </c:layout>
              <c:tx>
                <c:rich>
                  <a:bodyPr/>
                  <a:lstStyle/>
                  <a:p>
                    <a:pPr>
                      <a:defRPr sz="900" b="0" i="0" u="none" strike="noStrike" baseline="0">
                        <a:solidFill>
                          <a:srgbClr val="000000"/>
                        </a:solidFill>
                        <a:latin typeface="Arial Narrow"/>
                        <a:ea typeface="Arial Narrow"/>
                        <a:cs typeface="Arial Narrow"/>
                      </a:defRPr>
                    </a:pPr>
                    <a:r>
                      <a:t>Other</a:t>
                    </a:r>
                  </a:p>
                </c:rich>
              </c:tx>
              <c:spPr>
                <a:noFill/>
                <a:ln w="25400">
                  <a:noFill/>
                </a:ln>
              </c:spPr>
              <c:dLblPos val="outEnd"/>
            </c:dLbl>
            <c:dLbl>
              <c:idx val="7"/>
              <c:layout>
                <c:manualLayout>
                  <c:xMode val="edge"/>
                  <c:yMode val="edge"/>
                  <c:x val="0.76639344262295084"/>
                  <c:y val="0.35616497913932188"/>
                </c:manualLayout>
              </c:layout>
              <c:tx>
                <c:rich>
                  <a:bodyPr/>
                  <a:lstStyle/>
                  <a:p>
                    <a:r>
                      <a:t>Other 
exp</a:t>
                    </a:r>
                  </a:p>
                </c:rich>
              </c:tx>
              <c:dLblPos val="outEnd"/>
            </c:dLbl>
            <c:spPr>
              <a:noFill/>
              <a:ln w="25400">
                <a:noFill/>
              </a:ln>
            </c:spPr>
            <c:txPr>
              <a:bodyPr/>
              <a:lstStyle/>
              <a:p>
                <a:pPr algn="just">
                  <a:defRPr sz="900" b="0" i="0" u="none" strike="noStrike" baseline="0">
                    <a:solidFill>
                      <a:srgbClr val="000000"/>
                    </a:solidFill>
                    <a:latin typeface="Arial Narrow"/>
                    <a:ea typeface="Arial Narrow"/>
                    <a:cs typeface="Arial Narrow"/>
                  </a:defRPr>
                </a:pPr>
                <a:endParaRPr lang="en-US"/>
              </a:p>
            </c:txPr>
            <c:dLblPos val="outEnd"/>
            <c:showCatName val="1"/>
          </c:dLbls>
          <c:cat>
            <c:strRef>
              <c:f>'4'!$A$97:$A$102</c:f>
              <c:strCache>
                <c:ptCount val="6"/>
                <c:pt idx="0">
                  <c:v>Employee costs</c:v>
                </c:pt>
                <c:pt idx="1">
                  <c:v>Materials and services</c:v>
                </c:pt>
                <c:pt idx="2">
                  <c:v>Bad and doubtful debts</c:v>
                </c:pt>
                <c:pt idx="3">
                  <c:v>Depreciation and amortisation</c:v>
                </c:pt>
                <c:pt idx="4">
                  <c:v>Finance costs</c:v>
                </c:pt>
                <c:pt idx="5">
                  <c:v>Other expenses</c:v>
                </c:pt>
              </c:strCache>
            </c:strRef>
          </c:cat>
          <c:val>
            <c:numRef>
              <c:f>'4'!$D$97:$D$102</c:f>
              <c:numCache>
                <c:formatCode>#,##0</c:formatCode>
                <c:ptCount val="6"/>
                <c:pt idx="0">
                  <c:v>34091</c:v>
                </c:pt>
                <c:pt idx="1">
                  <c:v>22107</c:v>
                </c:pt>
                <c:pt idx="2" formatCode="General">
                  <c:v>340</c:v>
                </c:pt>
                <c:pt idx="3">
                  <c:v>14500</c:v>
                </c:pt>
                <c:pt idx="4" formatCode="General">
                  <c:v>312</c:v>
                </c:pt>
                <c:pt idx="5">
                  <c:v>5179</c:v>
                </c:pt>
              </c:numCache>
            </c:numRef>
          </c:val>
        </c:ser>
        <c:ser>
          <c:idx val="1"/>
          <c:order val="1"/>
          <c:tx>
            <c:v>Forecast 12/13</c:v>
          </c:tx>
          <c:cat>
            <c:strRef>
              <c:f>'4'!$A$97:$A$102</c:f>
              <c:strCache>
                <c:ptCount val="6"/>
                <c:pt idx="0">
                  <c:v>Employee costs</c:v>
                </c:pt>
                <c:pt idx="1">
                  <c:v>Materials and services</c:v>
                </c:pt>
                <c:pt idx="2">
                  <c:v>Bad and doubtful debts</c:v>
                </c:pt>
                <c:pt idx="3">
                  <c:v>Depreciation and amortisation</c:v>
                </c:pt>
                <c:pt idx="4">
                  <c:v>Finance costs</c:v>
                </c:pt>
                <c:pt idx="5">
                  <c:v>Other expenses</c:v>
                </c:pt>
              </c:strCache>
            </c:strRef>
          </c:cat>
          <c:val>
            <c:numRef>
              <c:f>'4'!$C$97:$C$102</c:f>
              <c:numCache>
                <c:formatCode>#,##0</c:formatCode>
                <c:ptCount val="6"/>
                <c:pt idx="0">
                  <c:v>31541</c:v>
                </c:pt>
                <c:pt idx="1">
                  <c:v>22937</c:v>
                </c:pt>
                <c:pt idx="2" formatCode="General">
                  <c:v>314</c:v>
                </c:pt>
                <c:pt idx="3">
                  <c:v>14034</c:v>
                </c:pt>
                <c:pt idx="4" formatCode="General">
                  <c:v>380</c:v>
                </c:pt>
                <c:pt idx="5">
                  <c:v>5287</c:v>
                </c:pt>
              </c:numCache>
            </c:numRef>
          </c:val>
        </c:ser>
        <c:axId val="105235200"/>
        <c:axId val="105236736"/>
      </c:barChart>
      <c:catAx>
        <c:axId val="105235200"/>
        <c:scaling>
          <c:orientation val="minMax"/>
        </c:scaling>
        <c:axPos val="b"/>
        <c:majorTickMark val="none"/>
        <c:tickLblPos val="none"/>
        <c:spPr>
          <a:ln w="3175">
            <a:solidFill>
              <a:srgbClr val="000000"/>
            </a:solidFill>
            <a:prstDash val="solid"/>
          </a:ln>
        </c:spPr>
        <c:crossAx val="105236736"/>
        <c:crosses val="autoZero"/>
        <c:auto val="1"/>
        <c:lblAlgn val="ctr"/>
        <c:lblOffset val="100"/>
        <c:tickMarkSkip val="1"/>
      </c:catAx>
      <c:valAx>
        <c:axId val="105236736"/>
        <c:scaling>
          <c:orientation val="minMax"/>
          <c:max val="40000"/>
          <c:min val="0"/>
        </c:scaling>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Arial Narrow"/>
                    <a:ea typeface="Arial Narrow"/>
                    <a:cs typeface="Arial Narrow"/>
                  </a:defRPr>
                </a:pPr>
                <a:r>
                  <a:rPr lang="en-AU"/>
                  <a:t>$'000</a:t>
                </a:r>
              </a:p>
            </c:rich>
          </c:tx>
          <c:layout>
            <c:manualLayout>
              <c:xMode val="edge"/>
              <c:yMode val="edge"/>
              <c:x val="6.3524590163934427E-2"/>
              <c:y val="1.7123287671232879E-2"/>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5235200"/>
        <c:crosses val="autoZero"/>
        <c:crossBetween val="between"/>
        <c:majorUnit val="10000"/>
      </c:valAx>
      <c:spPr>
        <a:solidFill>
          <a:srgbClr val="FFFFFF"/>
        </a:solidFill>
        <a:ln w="25400">
          <a:noFill/>
        </a:ln>
      </c:spPr>
    </c:plotArea>
    <c:legend>
      <c:legendPos val="b"/>
      <c:layout>
        <c:manualLayout>
          <c:xMode val="edge"/>
          <c:yMode val="edge"/>
          <c:x val="0.65793341621771051"/>
          <c:y val="0.16324344730881241"/>
          <c:w val="0.33087336754970492"/>
          <c:h val="6.9619242800129433E-2"/>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900" b="0" i="0" u="none" strike="noStrike" baseline="0">
                <a:solidFill>
                  <a:srgbClr val="000000"/>
                </a:solidFill>
                <a:latin typeface="Arial Narrow"/>
                <a:ea typeface="Arial Narrow"/>
                <a:cs typeface="Arial Narrow"/>
              </a:defRPr>
            </a:pPr>
            <a:r>
              <a:rPr lang="en-AU"/>
              <a:t>Revenue</a:t>
            </a:r>
          </a:p>
        </c:rich>
      </c:tx>
      <c:layout>
        <c:manualLayout>
          <c:xMode val="edge"/>
          <c:yMode val="edge"/>
          <c:x val="0.53048887181784865"/>
          <c:y val="0.90506462008704558"/>
        </c:manualLayout>
      </c:layout>
      <c:spPr>
        <a:noFill/>
        <a:ln w="25400">
          <a:noFill/>
        </a:ln>
      </c:spPr>
    </c:title>
    <c:plotArea>
      <c:layout>
        <c:manualLayout>
          <c:layoutTarget val="inner"/>
          <c:xMode val="edge"/>
          <c:yMode val="edge"/>
          <c:x val="0.12601651029064687"/>
          <c:y val="0.13924072148301753"/>
          <c:w val="0.85569275536068723"/>
          <c:h val="0.71835554037829563"/>
        </c:manualLayout>
      </c:layout>
      <c:barChart>
        <c:barDir val="col"/>
        <c:grouping val="clustered"/>
        <c:ser>
          <c:idx val="1"/>
          <c:order val="0"/>
          <c:tx>
            <c:v>Budget 2013/14</c:v>
          </c:tx>
          <c:cat>
            <c:strRef>
              <c:f>'4'!$A$27:$A$34</c:f>
              <c:strCache>
                <c:ptCount val="8"/>
                <c:pt idx="0">
                  <c:v>Rates and charges</c:v>
                </c:pt>
                <c:pt idx="1">
                  <c:v>Statutory fees and fines</c:v>
                </c:pt>
                <c:pt idx="2">
                  <c:v>User fees</c:v>
                </c:pt>
                <c:pt idx="3">
                  <c:v>Contributions - cash</c:v>
                </c:pt>
                <c:pt idx="4">
                  <c:v>Grants - operating</c:v>
                </c:pt>
                <c:pt idx="5">
                  <c:v>Grants - capital</c:v>
                </c:pt>
                <c:pt idx="6">
                  <c:v>Net gain on sale of assets</c:v>
                </c:pt>
                <c:pt idx="7">
                  <c:v>Other income</c:v>
                </c:pt>
              </c:strCache>
            </c:strRef>
          </c:cat>
          <c:val>
            <c:numRef>
              <c:f>'4'!$D$27:$D$34</c:f>
              <c:numCache>
                <c:formatCode>#,##0</c:formatCode>
                <c:ptCount val="8"/>
                <c:pt idx="0">
                  <c:v>43457</c:v>
                </c:pt>
                <c:pt idx="1">
                  <c:v>2690</c:v>
                </c:pt>
                <c:pt idx="2">
                  <c:v>7680</c:v>
                </c:pt>
                <c:pt idx="3" formatCode="General">
                  <c:v>51</c:v>
                </c:pt>
                <c:pt idx="4">
                  <c:v>13617</c:v>
                </c:pt>
                <c:pt idx="5">
                  <c:v>6277</c:v>
                </c:pt>
                <c:pt idx="6">
                  <c:v>539</c:v>
                </c:pt>
                <c:pt idx="7">
                  <c:v>3263</c:v>
                </c:pt>
              </c:numCache>
            </c:numRef>
          </c:val>
        </c:ser>
        <c:ser>
          <c:idx val="0"/>
          <c:order val="1"/>
          <c:tx>
            <c:v>Forecast 2012/13</c:v>
          </c:tx>
          <c:cat>
            <c:strRef>
              <c:f>'4'!$A$27:$A$34</c:f>
              <c:strCache>
                <c:ptCount val="8"/>
                <c:pt idx="0">
                  <c:v>Rates and charges</c:v>
                </c:pt>
                <c:pt idx="1">
                  <c:v>Statutory fees and fines</c:v>
                </c:pt>
                <c:pt idx="2">
                  <c:v>User fees</c:v>
                </c:pt>
                <c:pt idx="3">
                  <c:v>Contributions - cash</c:v>
                </c:pt>
                <c:pt idx="4">
                  <c:v>Grants - operating</c:v>
                </c:pt>
                <c:pt idx="5">
                  <c:v>Grants - capital</c:v>
                </c:pt>
                <c:pt idx="6">
                  <c:v>Net gain on sale of assets</c:v>
                </c:pt>
                <c:pt idx="7">
                  <c:v>Other income</c:v>
                </c:pt>
              </c:strCache>
            </c:strRef>
          </c:cat>
          <c:val>
            <c:numRef>
              <c:f>'4'!$C$27:$C$34</c:f>
              <c:numCache>
                <c:formatCode>#,##0</c:formatCode>
                <c:ptCount val="8"/>
                <c:pt idx="0">
                  <c:v>41195</c:v>
                </c:pt>
                <c:pt idx="1">
                  <c:v>2445</c:v>
                </c:pt>
                <c:pt idx="2">
                  <c:v>7198</c:v>
                </c:pt>
                <c:pt idx="3" formatCode="General">
                  <c:v>661</c:v>
                </c:pt>
                <c:pt idx="4">
                  <c:v>14523</c:v>
                </c:pt>
                <c:pt idx="5">
                  <c:v>2903</c:v>
                </c:pt>
                <c:pt idx="6">
                  <c:v>823</c:v>
                </c:pt>
                <c:pt idx="7">
                  <c:v>2823</c:v>
                </c:pt>
              </c:numCache>
            </c:numRef>
          </c:val>
        </c:ser>
        <c:axId val="105257984"/>
        <c:axId val="105267968"/>
      </c:barChart>
      <c:catAx>
        <c:axId val="105257984"/>
        <c:scaling>
          <c:orientation val="minMax"/>
        </c:scaling>
        <c:axPos val="b"/>
        <c:majorTickMark val="none"/>
        <c:tickLblPos val="low"/>
        <c:spPr>
          <a:ln w="3175">
            <a:solidFill>
              <a:srgbClr val="000000"/>
            </a:solidFill>
            <a:prstDash val="solid"/>
          </a:ln>
        </c:spPr>
        <c:crossAx val="105267968"/>
        <c:crosses val="autoZero"/>
        <c:auto val="1"/>
        <c:lblAlgn val="ctr"/>
        <c:lblOffset val="100"/>
        <c:tickMarkSkip val="1"/>
      </c:catAx>
      <c:valAx>
        <c:axId val="105267968"/>
        <c:scaling>
          <c:orientation val="minMax"/>
          <c:max val="50000"/>
          <c:min val="0"/>
        </c:scaling>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Arial Narrow"/>
                    <a:ea typeface="Arial Narrow"/>
                    <a:cs typeface="Arial Narrow"/>
                  </a:defRPr>
                </a:pPr>
                <a:r>
                  <a:rPr lang="en-AU"/>
                  <a:t>$'000</a:t>
                </a:r>
              </a:p>
            </c:rich>
          </c:tx>
          <c:layout>
            <c:manualLayout>
              <c:xMode val="edge"/>
              <c:yMode val="edge"/>
              <c:x val="6.0975823144058222E-2"/>
              <c:y val="1.5822784810126583E-2"/>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5257984"/>
        <c:crosses val="autoZero"/>
        <c:crossBetween val="between"/>
      </c:valAx>
      <c:spPr>
        <a:solidFill>
          <a:srgbClr val="FFFFFF"/>
        </a:solidFill>
        <a:ln w="25400">
          <a:noFill/>
        </a:ln>
      </c:spPr>
    </c:plotArea>
    <c:legend>
      <c:legendPos val="t"/>
      <c:layout>
        <c:manualLayout>
          <c:xMode val="edge"/>
          <c:yMode val="edge"/>
          <c:x val="0.59049365404666798"/>
          <c:y val="4.920175397237022E-2"/>
          <c:w val="0.36695769193234495"/>
          <c:h val="6.0864727238436681E-2"/>
        </c:manualLayout>
      </c:layout>
      <c:overlay val="1"/>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900" b="0" i="0" u="none" strike="noStrike" baseline="0">
                <a:solidFill>
                  <a:srgbClr val="000000"/>
                </a:solidFill>
                <a:latin typeface="Arial Narrow"/>
                <a:ea typeface="Arial Narrow"/>
                <a:cs typeface="Arial Narrow"/>
              </a:defRPr>
            </a:pPr>
            <a:r>
              <a:rPr lang="en-AU"/>
              <a:t>Revenue</a:t>
            </a:r>
          </a:p>
        </c:rich>
      </c:tx>
      <c:layout>
        <c:manualLayout>
          <c:xMode val="edge"/>
          <c:yMode val="edge"/>
          <c:x val="0.85142816052103076"/>
          <c:y val="5.8757131406478424E-2"/>
        </c:manualLayout>
      </c:layout>
      <c:spPr>
        <a:noFill/>
        <a:ln w="25400">
          <a:noFill/>
        </a:ln>
      </c:spPr>
    </c:title>
    <c:view3D>
      <c:perspective val="30"/>
    </c:view3D>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2601651029064687"/>
          <c:y val="0.13924072148301753"/>
          <c:w val="0.85569275536068745"/>
          <c:h val="0.71835554037829563"/>
        </c:manualLayout>
      </c:layout>
      <c:pie3DChart>
        <c:varyColors val="1"/>
        <c:ser>
          <c:idx val="1"/>
          <c:order val="0"/>
          <c:tx>
            <c:v>Budget 2013/14</c:v>
          </c:tx>
          <c:dLbls>
            <c:dLbl>
              <c:idx val="0"/>
              <c:layout>
                <c:manualLayout>
                  <c:x val="-5.0234885022933794E-2"/>
                  <c:y val="0.21464566929133871"/>
                </c:manualLayout>
              </c:layout>
              <c:showVal val="1"/>
              <c:showCatName val="1"/>
            </c:dLbl>
            <c:showVal val="1"/>
            <c:showCatName val="1"/>
            <c:showLeaderLines val="1"/>
          </c:dLbls>
          <c:cat>
            <c:strRef>
              <c:f>'4'!$A$27:$A$34</c:f>
              <c:strCache>
                <c:ptCount val="8"/>
                <c:pt idx="0">
                  <c:v>Rates and charges</c:v>
                </c:pt>
                <c:pt idx="1">
                  <c:v>Statutory fees and fines</c:v>
                </c:pt>
                <c:pt idx="2">
                  <c:v>User fees</c:v>
                </c:pt>
                <c:pt idx="3">
                  <c:v>Contributions - cash</c:v>
                </c:pt>
                <c:pt idx="4">
                  <c:v>Grants - operating</c:v>
                </c:pt>
                <c:pt idx="5">
                  <c:v>Grants - capital</c:v>
                </c:pt>
                <c:pt idx="6">
                  <c:v>Net gain on sale of assets</c:v>
                </c:pt>
                <c:pt idx="7">
                  <c:v>Other income</c:v>
                </c:pt>
              </c:strCache>
            </c:strRef>
          </c:cat>
          <c:val>
            <c:numRef>
              <c:f>'4'!$D$27:$D$34</c:f>
              <c:numCache>
                <c:formatCode>#,##0</c:formatCode>
                <c:ptCount val="8"/>
                <c:pt idx="0">
                  <c:v>43457</c:v>
                </c:pt>
                <c:pt idx="1">
                  <c:v>2690</c:v>
                </c:pt>
                <c:pt idx="2">
                  <c:v>7680</c:v>
                </c:pt>
                <c:pt idx="3" formatCode="General">
                  <c:v>51</c:v>
                </c:pt>
                <c:pt idx="4">
                  <c:v>13617</c:v>
                </c:pt>
                <c:pt idx="5">
                  <c:v>6277</c:v>
                </c:pt>
                <c:pt idx="6">
                  <c:v>539</c:v>
                </c:pt>
                <c:pt idx="7">
                  <c:v>3263</c:v>
                </c:pt>
              </c:numCache>
            </c:numRef>
          </c:val>
        </c:ser>
      </c:pie3DChart>
    </c:plotArea>
    <c:plotVisOnly val="1"/>
    <c:dispBlanksAs val="zero"/>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44" r="0.75000000000000344" t="1" header="0.5" footer="0.5"/>
    <c:pageSetup paperSize="9" orientation="landscape" horizontalDpi="300"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900" b="0" i="0" u="none" strike="noStrike" baseline="0">
                <a:solidFill>
                  <a:srgbClr val="000000"/>
                </a:solidFill>
                <a:latin typeface="Arial Narrow"/>
                <a:ea typeface="Arial Narrow"/>
                <a:cs typeface="Arial Narrow"/>
              </a:defRPr>
            </a:pPr>
            <a:r>
              <a:rPr lang="en-AU"/>
              <a:t>Revenue</a:t>
            </a:r>
          </a:p>
        </c:rich>
      </c:tx>
      <c:layout>
        <c:manualLayout>
          <c:xMode val="edge"/>
          <c:yMode val="edge"/>
          <c:x val="0.53048887181784832"/>
          <c:y val="0.90506462008704558"/>
        </c:manualLayout>
      </c:layout>
      <c:spPr>
        <a:noFill/>
        <a:ln w="25400">
          <a:noFill/>
        </a:ln>
      </c:spPr>
    </c:title>
    <c:plotArea>
      <c:layout>
        <c:manualLayout>
          <c:layoutTarget val="inner"/>
          <c:xMode val="edge"/>
          <c:yMode val="edge"/>
          <c:x val="0.12601651029064687"/>
          <c:y val="0.13924072148301753"/>
          <c:w val="0.85569275536068745"/>
          <c:h val="0.71835554037829563"/>
        </c:manualLayout>
      </c:layout>
      <c:barChart>
        <c:barDir val="col"/>
        <c:grouping val="clustered"/>
        <c:ser>
          <c:idx val="0"/>
          <c:order val="0"/>
          <c:tx>
            <c:v>Budget 2013/14</c:v>
          </c:tx>
          <c:cat>
            <c:strRef>
              <c:f>'4'!$A$97:$A$102</c:f>
              <c:strCache>
                <c:ptCount val="6"/>
                <c:pt idx="0">
                  <c:v>Employee costs</c:v>
                </c:pt>
                <c:pt idx="1">
                  <c:v>Materials and services</c:v>
                </c:pt>
                <c:pt idx="2">
                  <c:v>Bad and doubtful debts</c:v>
                </c:pt>
                <c:pt idx="3">
                  <c:v>Depreciation and amortisation</c:v>
                </c:pt>
                <c:pt idx="4">
                  <c:v>Finance costs</c:v>
                </c:pt>
                <c:pt idx="5">
                  <c:v>Other expenses</c:v>
                </c:pt>
              </c:strCache>
            </c:strRef>
          </c:cat>
          <c:val>
            <c:numRef>
              <c:f>'4'!$D$97:$D$102</c:f>
              <c:numCache>
                <c:formatCode>#,##0</c:formatCode>
                <c:ptCount val="6"/>
                <c:pt idx="0">
                  <c:v>34091</c:v>
                </c:pt>
                <c:pt idx="1">
                  <c:v>22107</c:v>
                </c:pt>
                <c:pt idx="2" formatCode="General">
                  <c:v>340</c:v>
                </c:pt>
                <c:pt idx="3">
                  <c:v>14500</c:v>
                </c:pt>
                <c:pt idx="4" formatCode="General">
                  <c:v>312</c:v>
                </c:pt>
                <c:pt idx="5">
                  <c:v>5179</c:v>
                </c:pt>
              </c:numCache>
            </c:numRef>
          </c:val>
        </c:ser>
        <c:ser>
          <c:idx val="1"/>
          <c:order val="1"/>
          <c:tx>
            <c:v>Forecast 2012/13</c:v>
          </c:tx>
          <c:cat>
            <c:strRef>
              <c:f>'4'!$A$97:$A$102</c:f>
              <c:strCache>
                <c:ptCount val="6"/>
                <c:pt idx="0">
                  <c:v>Employee costs</c:v>
                </c:pt>
                <c:pt idx="1">
                  <c:v>Materials and services</c:v>
                </c:pt>
                <c:pt idx="2">
                  <c:v>Bad and doubtful debts</c:v>
                </c:pt>
                <c:pt idx="3">
                  <c:v>Depreciation and amortisation</c:v>
                </c:pt>
                <c:pt idx="4">
                  <c:v>Finance costs</c:v>
                </c:pt>
                <c:pt idx="5">
                  <c:v>Other expenses</c:v>
                </c:pt>
              </c:strCache>
            </c:strRef>
          </c:cat>
          <c:val>
            <c:numRef>
              <c:f>'4'!$C$97:$C$102</c:f>
              <c:numCache>
                <c:formatCode>#,##0</c:formatCode>
                <c:ptCount val="6"/>
                <c:pt idx="0">
                  <c:v>31541</c:v>
                </c:pt>
                <c:pt idx="1">
                  <c:v>22937</c:v>
                </c:pt>
                <c:pt idx="2" formatCode="General">
                  <c:v>314</c:v>
                </c:pt>
                <c:pt idx="3">
                  <c:v>14034</c:v>
                </c:pt>
                <c:pt idx="4" formatCode="General">
                  <c:v>380</c:v>
                </c:pt>
                <c:pt idx="5">
                  <c:v>5287</c:v>
                </c:pt>
              </c:numCache>
            </c:numRef>
          </c:val>
        </c:ser>
        <c:axId val="105385344"/>
        <c:axId val="105399424"/>
      </c:barChart>
      <c:catAx>
        <c:axId val="105385344"/>
        <c:scaling>
          <c:orientation val="minMax"/>
        </c:scaling>
        <c:axPos val="b"/>
        <c:majorTickMark val="none"/>
        <c:tickLblPos val="low"/>
        <c:spPr>
          <a:ln w="3175">
            <a:solidFill>
              <a:srgbClr val="000000"/>
            </a:solidFill>
            <a:prstDash val="solid"/>
          </a:ln>
        </c:spPr>
        <c:crossAx val="105399424"/>
        <c:crosses val="autoZero"/>
        <c:auto val="1"/>
        <c:lblAlgn val="ctr"/>
        <c:lblOffset val="100"/>
        <c:tickMarkSkip val="1"/>
      </c:catAx>
      <c:valAx>
        <c:axId val="105399424"/>
        <c:scaling>
          <c:orientation val="minMax"/>
          <c:max val="50000"/>
          <c:min val="0"/>
        </c:scaling>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Arial Narrow"/>
                    <a:ea typeface="Arial Narrow"/>
                    <a:cs typeface="Arial Narrow"/>
                  </a:defRPr>
                </a:pPr>
                <a:r>
                  <a:rPr lang="en-AU"/>
                  <a:t>$'000</a:t>
                </a:r>
              </a:p>
            </c:rich>
          </c:tx>
          <c:layout>
            <c:manualLayout>
              <c:xMode val="edge"/>
              <c:yMode val="edge"/>
              <c:x val="6.0975823144058222E-2"/>
              <c:y val="1.5822784810126583E-2"/>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5385344"/>
        <c:crosses val="autoZero"/>
        <c:crossBetween val="between"/>
      </c:valAx>
      <c:spPr>
        <a:solidFill>
          <a:srgbClr val="FFFFFF"/>
        </a:solidFill>
        <a:ln w="25400">
          <a:noFill/>
        </a:ln>
      </c:spPr>
    </c:plotArea>
    <c:legend>
      <c:legendPos val="t"/>
      <c:layout>
        <c:manualLayout>
          <c:xMode val="edge"/>
          <c:yMode val="edge"/>
          <c:x val="0.59049365404666776"/>
          <c:y val="4.920175397237022E-2"/>
          <c:w val="0.36695769193234495"/>
          <c:h val="6.0864727238436681E-2"/>
        </c:manualLayout>
      </c:layout>
      <c:overlay val="1"/>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44" r="0.75000000000000344" t="1" header="0.5" footer="0.5"/>
    <c:pageSetup paperSize="9" orientation="landscape" horizontalDpi="3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900" b="0" i="0" u="none" strike="noStrike" baseline="0">
                <a:solidFill>
                  <a:srgbClr val="000000"/>
                </a:solidFill>
                <a:latin typeface="Arial Narrow"/>
                <a:ea typeface="Arial Narrow"/>
                <a:cs typeface="Arial Narrow"/>
              </a:defRPr>
            </a:pPr>
            <a:r>
              <a:rPr lang="en-AU"/>
              <a:t>Expenses</a:t>
            </a:r>
          </a:p>
          <a:p>
            <a:pPr>
              <a:defRPr sz="900" b="0" i="0" u="none" strike="noStrike" baseline="0">
                <a:solidFill>
                  <a:srgbClr val="000000"/>
                </a:solidFill>
                <a:latin typeface="Arial Narrow"/>
                <a:ea typeface="Arial Narrow"/>
                <a:cs typeface="Arial Narrow"/>
              </a:defRPr>
            </a:pPr>
            <a:endParaRPr lang="en-AU"/>
          </a:p>
        </c:rich>
      </c:tx>
      <c:layout>
        <c:manualLayout>
          <c:xMode val="edge"/>
          <c:yMode val="edge"/>
          <c:x val="0.85142816052103076"/>
          <c:y val="5.8757131406478424E-2"/>
        </c:manualLayout>
      </c:layout>
      <c:spPr>
        <a:noFill/>
        <a:ln w="25400">
          <a:noFill/>
        </a:ln>
      </c:spPr>
    </c:title>
    <c:view3D>
      <c:perspective val="30"/>
    </c:view3D>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2601651029064687"/>
          <c:y val="0.13924072148301753"/>
          <c:w val="0.85569275536068778"/>
          <c:h val="0.71835554037829563"/>
        </c:manualLayout>
      </c:layout>
      <c:pie3DChart>
        <c:varyColors val="1"/>
        <c:ser>
          <c:idx val="1"/>
          <c:order val="0"/>
          <c:tx>
            <c:v>Budget 2013/14</c:v>
          </c:tx>
          <c:dLbls>
            <c:dLbl>
              <c:idx val="0"/>
              <c:layout>
                <c:manualLayout>
                  <c:x val="-5.0234885022933794E-2"/>
                  <c:y val="0.21464566929133871"/>
                </c:manualLayout>
              </c:layout>
              <c:showVal val="1"/>
              <c:showCatName val="1"/>
            </c:dLbl>
            <c:dLbl>
              <c:idx val="1"/>
              <c:layout>
                <c:manualLayout>
                  <c:x val="0.12113862479518829"/>
                  <c:y val="7.3422603611674284E-2"/>
                </c:manualLayout>
              </c:layout>
              <c:showVal val="1"/>
              <c:showCatName val="1"/>
            </c:dLbl>
            <c:dLbl>
              <c:idx val="2"/>
              <c:layout>
                <c:manualLayout>
                  <c:x val="-1.6027551350601747E-2"/>
                  <c:y val="-0.14760683357694093"/>
                </c:manualLayout>
              </c:layout>
              <c:showVal val="1"/>
              <c:showCatName val="1"/>
            </c:dLbl>
            <c:dLbl>
              <c:idx val="3"/>
              <c:layout>
                <c:manualLayout>
                  <c:x val="-2.5589061641267445E-2"/>
                  <c:y val="-7.2210225218853633E-2"/>
                </c:manualLayout>
              </c:layout>
              <c:showVal val="1"/>
              <c:showCatName val="1"/>
            </c:dLbl>
            <c:dLbl>
              <c:idx val="4"/>
              <c:layout>
                <c:manualLayout>
                  <c:x val="-1.0509473986984503E-2"/>
                  <c:y val="-6.5945274804721357E-2"/>
                </c:manualLayout>
              </c:layout>
              <c:showVal val="1"/>
              <c:showCatName val="1"/>
            </c:dLbl>
            <c:dLbl>
              <c:idx val="5"/>
              <c:layout>
                <c:manualLayout>
                  <c:x val="7.387408765685112E-2"/>
                  <c:y val="-8.1290018388420066E-2"/>
                </c:manualLayout>
              </c:layout>
              <c:showVal val="1"/>
              <c:showCatName val="1"/>
            </c:dLbl>
            <c:showVal val="1"/>
            <c:showCatName val="1"/>
            <c:showLeaderLines val="1"/>
          </c:dLbls>
          <c:cat>
            <c:strRef>
              <c:f>'4'!$A$97:$A$102</c:f>
              <c:strCache>
                <c:ptCount val="6"/>
                <c:pt idx="0">
                  <c:v>Employee costs</c:v>
                </c:pt>
                <c:pt idx="1">
                  <c:v>Materials and services</c:v>
                </c:pt>
                <c:pt idx="2">
                  <c:v>Bad and doubtful debts</c:v>
                </c:pt>
                <c:pt idx="3">
                  <c:v>Depreciation and amortisation</c:v>
                </c:pt>
                <c:pt idx="4">
                  <c:v>Finance costs</c:v>
                </c:pt>
                <c:pt idx="5">
                  <c:v>Other expenses</c:v>
                </c:pt>
              </c:strCache>
            </c:strRef>
          </c:cat>
          <c:val>
            <c:numRef>
              <c:f>'4'!$D$97:$D$102</c:f>
              <c:numCache>
                <c:formatCode>#,##0</c:formatCode>
                <c:ptCount val="6"/>
                <c:pt idx="0">
                  <c:v>34091</c:v>
                </c:pt>
                <c:pt idx="1">
                  <c:v>22107</c:v>
                </c:pt>
                <c:pt idx="2" formatCode="General">
                  <c:v>340</c:v>
                </c:pt>
                <c:pt idx="3">
                  <c:v>14500</c:v>
                </c:pt>
                <c:pt idx="4" formatCode="General">
                  <c:v>312</c:v>
                </c:pt>
                <c:pt idx="5">
                  <c:v>5179</c:v>
                </c:pt>
              </c:numCache>
            </c:numRef>
          </c:val>
        </c:ser>
      </c:pie3DChart>
    </c:plotArea>
    <c:plotVisOnly val="1"/>
    <c:dispBlanksAs val="zero"/>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66" r="0.75000000000000366" t="1" header="0.5" footer="0.5"/>
    <c:pageSetup paperSize="9" orientation="landscape" horizontalDpi="300" verticalDpi="300"/>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900" b="0" i="0" u="none" strike="noStrike" baseline="0">
                <a:solidFill>
                  <a:srgbClr val="000000"/>
                </a:solidFill>
                <a:latin typeface="Arial Narrow"/>
                <a:ea typeface="Arial Narrow"/>
                <a:cs typeface="Arial Narrow"/>
              </a:defRPr>
            </a:pPr>
            <a:r>
              <a:rPr lang="en-AU"/>
              <a:t>Expenditure</a:t>
            </a:r>
          </a:p>
        </c:rich>
      </c:tx>
      <c:layout>
        <c:manualLayout>
          <c:xMode val="edge"/>
          <c:yMode val="edge"/>
          <c:x val="0.49180327868852458"/>
          <c:y val="0.89726171214899564"/>
        </c:manualLayout>
      </c:layout>
      <c:spPr>
        <a:noFill/>
        <a:ln w="25400">
          <a:noFill/>
        </a:ln>
      </c:spPr>
    </c:title>
    <c:plotArea>
      <c:layout>
        <c:manualLayout>
          <c:layoutTarget val="inner"/>
          <c:xMode val="edge"/>
          <c:yMode val="edge"/>
          <c:x val="0.13114754098360637"/>
          <c:y val="0.11986321413342475"/>
          <c:w val="0.86065573770491965"/>
          <c:h val="0.73630260110532342"/>
        </c:manualLayout>
      </c:layout>
      <c:barChart>
        <c:barDir val="col"/>
        <c:grouping val="clustered"/>
        <c:ser>
          <c:idx val="0"/>
          <c:order val="0"/>
          <c:tx>
            <c:v>Change 12/13-13/14</c:v>
          </c:tx>
          <c:spPr>
            <a:solidFill>
              <a:srgbClr val="FF0000"/>
            </a:solidFill>
            <a:ln w="25400">
              <a:noFill/>
            </a:ln>
          </c:spPr>
          <c:dLbls>
            <c:dLbl>
              <c:idx val="0"/>
              <c:layout>
                <c:manualLayout>
                  <c:x val="5.0888515984682334E-3"/>
                  <c:y val="0.54913023790879378"/>
                </c:manualLayout>
              </c:layout>
              <c:tx>
                <c:rich>
                  <a:bodyPr/>
                  <a:lstStyle/>
                  <a:p>
                    <a:r>
                      <a:rPr lang="en-AU"/>
                      <a:t>Emp.
costs</a:t>
                    </a:r>
                  </a:p>
                </c:rich>
              </c:tx>
              <c:dLblPos val="outEnd"/>
            </c:dLbl>
            <c:dLbl>
              <c:idx val="1"/>
              <c:layout>
                <c:manualLayout>
                  <c:x val="9.9386859429456548E-3"/>
                  <c:y val="0.23240613410928129"/>
                </c:manualLayout>
              </c:layout>
              <c:tx>
                <c:rich>
                  <a:bodyPr/>
                  <a:lstStyle/>
                  <a:p>
                    <a:r>
                      <a:rPr lang="en-AU"/>
                      <a:t>Mat &amp;
serv</a:t>
                    </a:r>
                  </a:p>
                </c:rich>
              </c:tx>
              <c:dLblPos val="outEnd"/>
            </c:dLbl>
            <c:dLbl>
              <c:idx val="2"/>
              <c:layout>
                <c:manualLayout>
                  <c:x val="7.7186868034938641E-3"/>
                  <c:y val="-4.5613804536245132E-2"/>
                </c:manualLayout>
              </c:layout>
              <c:tx>
                <c:rich>
                  <a:bodyPr/>
                  <a:lstStyle/>
                  <a:p>
                    <a:r>
                      <a:rPr lang="en-AU"/>
                      <a:t>Bad &amp; 
D/Debts</a:t>
                    </a:r>
                  </a:p>
                </c:rich>
              </c:tx>
              <c:dLblPos val="outEnd"/>
            </c:dLbl>
            <c:dLbl>
              <c:idx val="3"/>
              <c:layout>
                <c:manualLayout>
                  <c:x val="9.2965018716923246E-3"/>
                  <c:y val="-1.4926929038851901E-3"/>
                </c:manualLayout>
              </c:layout>
              <c:tx>
                <c:rich>
                  <a:bodyPr/>
                  <a:lstStyle/>
                  <a:p>
                    <a:r>
                      <a:rPr lang="en-AU"/>
                      <a:t>Deprec'n</a:t>
                    </a:r>
                  </a:p>
                </c:rich>
              </c:tx>
              <c:dLblPos val="outEnd"/>
            </c:dLbl>
            <c:dLbl>
              <c:idx val="4"/>
              <c:layout>
                <c:manualLayout>
                  <c:x val="9.2349726775956559E-3"/>
                  <c:y val="0.16748302276180621"/>
                </c:manualLayout>
              </c:layout>
              <c:tx>
                <c:rich>
                  <a:bodyPr/>
                  <a:lstStyle/>
                  <a:p>
                    <a:r>
                      <a:rPr lang="en-AU"/>
                      <a:t>Finance 
costs</a:t>
                    </a:r>
                  </a:p>
                </c:rich>
              </c:tx>
              <c:dLblPos val="outEnd"/>
            </c:dLbl>
            <c:dLbl>
              <c:idx val="5"/>
              <c:layout>
                <c:manualLayout>
                  <c:x val="8.8251366120218871E-3"/>
                  <c:y val="0.18512011612932591"/>
                </c:manualLayout>
              </c:layout>
              <c:tx>
                <c:rich>
                  <a:bodyPr/>
                  <a:lstStyle/>
                  <a:p>
                    <a:r>
                      <a:rPr lang="en-AU"/>
                      <a:t>Other
exp's</a:t>
                    </a:r>
                  </a:p>
                </c:rich>
              </c:tx>
              <c:dLblPos val="outEnd"/>
            </c:dLbl>
            <c:dLbl>
              <c:idx val="6"/>
              <c:layout>
                <c:manualLayout>
                  <c:xMode val="edge"/>
                  <c:yMode val="edge"/>
                  <c:x val="0.75819672131147564"/>
                  <c:y val="0.23972642826684951"/>
                </c:manualLayout>
              </c:layout>
              <c:tx>
                <c:rich>
                  <a:bodyPr/>
                  <a:lstStyle/>
                  <a:p>
                    <a:pPr>
                      <a:defRPr sz="900" b="0" i="0" u="none" strike="noStrike" baseline="0">
                        <a:solidFill>
                          <a:srgbClr val="000000"/>
                        </a:solidFill>
                        <a:latin typeface="Arial Narrow"/>
                        <a:ea typeface="Arial Narrow"/>
                        <a:cs typeface="Arial Narrow"/>
                      </a:defRPr>
                    </a:pPr>
                    <a:r>
                      <a:t>Other</a:t>
                    </a:r>
                  </a:p>
                </c:rich>
              </c:tx>
              <c:spPr>
                <a:noFill/>
                <a:ln w="25400">
                  <a:noFill/>
                </a:ln>
              </c:spPr>
              <c:dLblPos val="outEnd"/>
            </c:dLbl>
            <c:dLbl>
              <c:idx val="7"/>
              <c:layout>
                <c:manualLayout>
                  <c:xMode val="edge"/>
                  <c:yMode val="edge"/>
                  <c:x val="0.76639344262295084"/>
                  <c:y val="0.35616497913932205"/>
                </c:manualLayout>
              </c:layout>
              <c:tx>
                <c:rich>
                  <a:bodyPr/>
                  <a:lstStyle/>
                  <a:p>
                    <a:r>
                      <a:t>Other 
exp</a:t>
                    </a:r>
                  </a:p>
                </c:rich>
              </c:tx>
              <c:dLblPos val="outEnd"/>
            </c:dLbl>
            <c:spPr>
              <a:noFill/>
              <a:ln w="25400">
                <a:noFill/>
              </a:ln>
            </c:spPr>
            <c:txPr>
              <a:bodyPr/>
              <a:lstStyle/>
              <a:p>
                <a:pPr algn="just">
                  <a:defRPr sz="900" b="0" i="0" u="none" strike="noStrike" baseline="0">
                    <a:solidFill>
                      <a:srgbClr val="000000"/>
                    </a:solidFill>
                    <a:latin typeface="Arial Narrow"/>
                    <a:ea typeface="Arial Narrow"/>
                    <a:cs typeface="Arial Narrow"/>
                  </a:defRPr>
                </a:pPr>
                <a:endParaRPr lang="en-US"/>
              </a:p>
            </c:txPr>
            <c:dLblPos val="outEnd"/>
            <c:showCatName val="1"/>
          </c:dLbls>
          <c:cat>
            <c:strRef>
              <c:f>'4'!$A$97:$A$102</c:f>
              <c:strCache>
                <c:ptCount val="6"/>
                <c:pt idx="0">
                  <c:v>Employee costs</c:v>
                </c:pt>
                <c:pt idx="1">
                  <c:v>Materials and services</c:v>
                </c:pt>
                <c:pt idx="2">
                  <c:v>Bad and doubtful debts</c:v>
                </c:pt>
                <c:pt idx="3">
                  <c:v>Depreciation and amortisation</c:v>
                </c:pt>
                <c:pt idx="4">
                  <c:v>Finance costs</c:v>
                </c:pt>
                <c:pt idx="5">
                  <c:v>Other expenses</c:v>
                </c:pt>
              </c:strCache>
            </c:strRef>
          </c:cat>
          <c:val>
            <c:numRef>
              <c:f>'4'!$E$97:$E$102</c:f>
              <c:numCache>
                <c:formatCode>#,##0</c:formatCode>
                <c:ptCount val="6"/>
                <c:pt idx="0">
                  <c:v>2550</c:v>
                </c:pt>
                <c:pt idx="1">
                  <c:v>-830</c:v>
                </c:pt>
                <c:pt idx="2">
                  <c:v>26</c:v>
                </c:pt>
                <c:pt idx="3">
                  <c:v>466</c:v>
                </c:pt>
                <c:pt idx="4">
                  <c:v>-68</c:v>
                </c:pt>
                <c:pt idx="5">
                  <c:v>-108</c:v>
                </c:pt>
              </c:numCache>
            </c:numRef>
          </c:val>
        </c:ser>
        <c:axId val="105353216"/>
        <c:axId val="105354752"/>
      </c:barChart>
      <c:catAx>
        <c:axId val="105353216"/>
        <c:scaling>
          <c:orientation val="minMax"/>
        </c:scaling>
        <c:axPos val="b"/>
        <c:majorTickMark val="none"/>
        <c:tickLblPos val="none"/>
        <c:spPr>
          <a:ln w="3175">
            <a:solidFill>
              <a:srgbClr val="000000"/>
            </a:solidFill>
            <a:prstDash val="solid"/>
          </a:ln>
        </c:spPr>
        <c:crossAx val="105354752"/>
        <c:crosses val="autoZero"/>
        <c:auto val="1"/>
        <c:lblAlgn val="ctr"/>
        <c:lblOffset val="100"/>
        <c:tickMarkSkip val="1"/>
      </c:catAx>
      <c:valAx>
        <c:axId val="105354752"/>
        <c:scaling>
          <c:orientation val="minMax"/>
          <c:max val="3000"/>
          <c:min val="-1000"/>
        </c:scaling>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Arial Narrow"/>
                    <a:ea typeface="Arial Narrow"/>
                    <a:cs typeface="Arial Narrow"/>
                  </a:defRPr>
                </a:pPr>
                <a:r>
                  <a:rPr lang="en-AU"/>
                  <a:t>$'000</a:t>
                </a:r>
              </a:p>
            </c:rich>
          </c:tx>
          <c:layout>
            <c:manualLayout>
              <c:xMode val="edge"/>
              <c:yMode val="edge"/>
              <c:x val="6.3524590163934427E-2"/>
              <c:y val="1.7123287671232879E-2"/>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5353216"/>
        <c:crosses val="autoZero"/>
        <c:crossBetween val="between"/>
        <c:majorUnit val="1000"/>
        <c:minorUnit val="1000"/>
      </c:valAx>
      <c:spPr>
        <a:solidFill>
          <a:srgbClr val="FFFFFF"/>
        </a:solidFill>
        <a:ln w="25400">
          <a:noFill/>
        </a:ln>
      </c:spPr>
    </c:plotArea>
    <c:legend>
      <c:legendPos val="b"/>
      <c:layout>
        <c:manualLayout>
          <c:xMode val="edge"/>
          <c:yMode val="edge"/>
          <c:x val="0.72540983606558174"/>
          <c:y val="0.90753568475173085"/>
          <c:w val="0.26024590163934402"/>
          <c:h val="8.2191780821917332E-2"/>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900" b="0" i="0" u="none" strike="noStrike" baseline="0">
                <a:solidFill>
                  <a:srgbClr val="000000"/>
                </a:solidFill>
                <a:latin typeface="Arial Narrow"/>
                <a:ea typeface="Arial Narrow"/>
                <a:cs typeface="Arial Narrow"/>
              </a:defRPr>
            </a:pPr>
            <a:r>
              <a:rPr lang="en-AU"/>
              <a:t>Revenue</a:t>
            </a:r>
          </a:p>
        </c:rich>
      </c:tx>
      <c:layout>
        <c:manualLayout>
          <c:xMode val="edge"/>
          <c:yMode val="edge"/>
          <c:x val="0.53048887181784865"/>
          <c:y val="0.90506462008704558"/>
        </c:manualLayout>
      </c:layout>
      <c:spPr>
        <a:noFill/>
        <a:ln w="25400">
          <a:noFill/>
        </a:ln>
      </c:spPr>
    </c:title>
    <c:plotArea>
      <c:layout>
        <c:manualLayout>
          <c:layoutTarget val="inner"/>
          <c:xMode val="edge"/>
          <c:yMode val="edge"/>
          <c:x val="0.12601651029064687"/>
          <c:y val="0.13924072148301753"/>
          <c:w val="0.85569275536068723"/>
          <c:h val="0.71835554037829563"/>
        </c:manualLayout>
      </c:layout>
      <c:barChart>
        <c:barDir val="col"/>
        <c:grouping val="clustered"/>
        <c:ser>
          <c:idx val="0"/>
          <c:order val="0"/>
          <c:tx>
            <c:v>Change 12/13-13/14</c:v>
          </c:tx>
          <c:spPr>
            <a:solidFill>
              <a:srgbClr val="FF0000"/>
            </a:solidFill>
            <a:ln w="25400">
              <a:noFill/>
            </a:ln>
          </c:spPr>
          <c:dLbls>
            <c:dLbl>
              <c:idx val="0"/>
              <c:layout>
                <c:manualLayout>
                  <c:x val="9.0080485572201028E-3"/>
                  <c:y val="-4.8645450116095057E-2"/>
                </c:manualLayout>
              </c:layout>
              <c:tx>
                <c:rich>
                  <a:bodyPr/>
                  <a:lstStyle/>
                  <a:p>
                    <a:r>
                      <a:rPr lang="en-AU"/>
                      <a:t>Rates &amp; 
charges</a:t>
                    </a:r>
                  </a:p>
                </c:rich>
              </c:tx>
              <c:dLblPos val="outEnd"/>
            </c:dLbl>
            <c:dLbl>
              <c:idx val="1"/>
              <c:layout>
                <c:manualLayout>
                  <c:x val="6.5090787185014395E-3"/>
                  <c:y val="-2.1235344181907433E-2"/>
                </c:manualLayout>
              </c:layout>
              <c:tx>
                <c:rich>
                  <a:bodyPr/>
                  <a:lstStyle/>
                  <a:p>
                    <a:r>
                      <a:rPr lang="en-AU"/>
                      <a:t>Stat fees</a:t>
                    </a:r>
                  </a:p>
                </c:rich>
              </c:tx>
              <c:dLblPos val="outEnd"/>
            </c:dLbl>
            <c:dLbl>
              <c:idx val="2"/>
              <c:layout>
                <c:manualLayout>
                  <c:x val="5.4733141602916792E-3"/>
                  <c:y val="-1.883066202633378E-2"/>
                </c:manualLayout>
              </c:layout>
              <c:tx>
                <c:rich>
                  <a:bodyPr/>
                  <a:lstStyle/>
                  <a:p>
                    <a:r>
                      <a:rPr lang="en-AU"/>
                      <a:t>User fees</a:t>
                    </a:r>
                  </a:p>
                </c:rich>
              </c:tx>
              <c:dLblPos val="outEnd"/>
            </c:dLbl>
            <c:dLbl>
              <c:idx val="3"/>
              <c:layout>
                <c:manualLayout>
                  <c:x val="9.1192653214773427E-3"/>
                  <c:y val="2.6246830532410812E-2"/>
                </c:manualLayout>
              </c:layout>
              <c:tx>
                <c:rich>
                  <a:bodyPr/>
                  <a:lstStyle/>
                  <a:p>
                    <a:r>
                      <a:rPr lang="en-AU"/>
                      <a:t>Contributions</a:t>
                    </a:r>
                  </a:p>
                </c:rich>
              </c:tx>
              <c:dLblPos val="outEnd"/>
            </c:dLbl>
            <c:dLbl>
              <c:idx val="4"/>
              <c:layout>
                <c:manualLayout>
                  <c:x val="7.5348803164331834E-3"/>
                  <c:y val="2.3176936581379816E-3"/>
                </c:manualLayout>
              </c:layout>
              <c:tx>
                <c:rich>
                  <a:bodyPr/>
                  <a:lstStyle/>
                  <a:p>
                    <a:r>
                      <a:rPr lang="en-AU"/>
                      <a:t>Grants - oper.</a:t>
                    </a:r>
                  </a:p>
                </c:rich>
              </c:tx>
              <c:dLblPos val="outEnd"/>
            </c:dLbl>
            <c:dLbl>
              <c:idx val="5"/>
              <c:layout>
                <c:manualLayout>
                  <c:x val="7.4205411096087831E-3"/>
                  <c:y val="-2.1056298351528481E-2"/>
                </c:manualLayout>
              </c:layout>
              <c:tx>
                <c:rich>
                  <a:bodyPr/>
                  <a:lstStyle/>
                  <a:p>
                    <a:r>
                      <a:rPr lang="en-AU"/>
                      <a:t>Grants - cap.</a:t>
                    </a:r>
                  </a:p>
                </c:rich>
              </c:tx>
              <c:dLblPos val="outEnd"/>
            </c:dLbl>
            <c:dLbl>
              <c:idx val="6"/>
              <c:layout>
                <c:manualLayout>
                  <c:x val="7.1640653493742282E-3"/>
                  <c:y val="-1.8535958070724695E-2"/>
                </c:manualLayout>
              </c:layout>
              <c:tx>
                <c:rich>
                  <a:bodyPr/>
                  <a:lstStyle/>
                  <a:p>
                    <a:r>
                      <a:rPr lang="en-AU"/>
                      <a:t>Net gain on sale</a:t>
                    </a:r>
                  </a:p>
                </c:rich>
              </c:tx>
              <c:dLblPos val="outEnd"/>
            </c:dLbl>
            <c:dLbl>
              <c:idx val="7"/>
              <c:layout>
                <c:manualLayout>
                  <c:x val="2.6133623540959892E-3"/>
                  <c:y val="-4.8237482972856424E-3"/>
                </c:manualLayout>
              </c:layout>
              <c:tx>
                <c:rich>
                  <a:bodyPr/>
                  <a:lstStyle/>
                  <a:p>
                    <a:r>
                      <a:rPr lang="en-AU"/>
                      <a:t>Other</a:t>
                    </a:r>
                  </a:p>
                </c:rich>
              </c:tx>
              <c:dLblPos val="outEnd"/>
            </c:dLbl>
            <c:spPr>
              <a:noFill/>
              <a:ln w="25400">
                <a:noFill/>
              </a:ln>
            </c:spPr>
            <c:txPr>
              <a:bodyPr/>
              <a:lstStyle/>
              <a:p>
                <a:pPr algn="just">
                  <a:defRPr sz="900" b="0" i="0" u="none" strike="noStrike" baseline="0">
                    <a:solidFill>
                      <a:srgbClr val="000000"/>
                    </a:solidFill>
                    <a:latin typeface="Arial Narrow"/>
                    <a:ea typeface="Arial Narrow"/>
                    <a:cs typeface="Arial Narrow"/>
                  </a:defRPr>
                </a:pPr>
                <a:endParaRPr lang="en-US"/>
              </a:p>
            </c:txPr>
            <c:dLblPos val="outEnd"/>
            <c:showCatName val="1"/>
          </c:dLbls>
          <c:cat>
            <c:strRef>
              <c:f>'4'!$A$27:$A$34</c:f>
              <c:strCache>
                <c:ptCount val="8"/>
                <c:pt idx="0">
                  <c:v>Rates and charges</c:v>
                </c:pt>
                <c:pt idx="1">
                  <c:v>Statutory fees and fines</c:v>
                </c:pt>
                <c:pt idx="2">
                  <c:v>User fees</c:v>
                </c:pt>
                <c:pt idx="3">
                  <c:v>Contributions - cash</c:v>
                </c:pt>
                <c:pt idx="4">
                  <c:v>Grants - operating</c:v>
                </c:pt>
                <c:pt idx="5">
                  <c:v>Grants - capital</c:v>
                </c:pt>
                <c:pt idx="6">
                  <c:v>Net gain on sale of assets</c:v>
                </c:pt>
                <c:pt idx="7">
                  <c:v>Other income</c:v>
                </c:pt>
              </c:strCache>
            </c:strRef>
          </c:cat>
          <c:val>
            <c:numRef>
              <c:f>'4'!$E$27:$E$34</c:f>
              <c:numCache>
                <c:formatCode>#,##0</c:formatCode>
                <c:ptCount val="8"/>
                <c:pt idx="0">
                  <c:v>2262</c:v>
                </c:pt>
                <c:pt idx="1">
                  <c:v>245</c:v>
                </c:pt>
                <c:pt idx="2">
                  <c:v>482</c:v>
                </c:pt>
                <c:pt idx="3">
                  <c:v>-610</c:v>
                </c:pt>
                <c:pt idx="4">
                  <c:v>-906</c:v>
                </c:pt>
                <c:pt idx="5">
                  <c:v>3374</c:v>
                </c:pt>
                <c:pt idx="6">
                  <c:v>-284</c:v>
                </c:pt>
                <c:pt idx="7">
                  <c:v>440</c:v>
                </c:pt>
              </c:numCache>
            </c:numRef>
          </c:val>
        </c:ser>
        <c:axId val="105478016"/>
        <c:axId val="105479552"/>
      </c:barChart>
      <c:catAx>
        <c:axId val="105478016"/>
        <c:scaling>
          <c:orientation val="minMax"/>
        </c:scaling>
        <c:axPos val="b"/>
        <c:majorTickMark val="none"/>
        <c:tickLblPos val="none"/>
        <c:spPr>
          <a:ln w="3175">
            <a:solidFill>
              <a:srgbClr val="000000"/>
            </a:solidFill>
            <a:prstDash val="solid"/>
          </a:ln>
        </c:spPr>
        <c:crossAx val="105479552"/>
        <c:crosses val="autoZero"/>
        <c:auto val="1"/>
        <c:lblAlgn val="ctr"/>
        <c:lblOffset val="100"/>
        <c:tickMarkSkip val="1"/>
      </c:catAx>
      <c:valAx>
        <c:axId val="105479552"/>
        <c:scaling>
          <c:orientation val="minMax"/>
          <c:max val="4000"/>
          <c:min val="-1000"/>
        </c:scaling>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Arial Narrow"/>
                    <a:ea typeface="Arial Narrow"/>
                    <a:cs typeface="Arial Narrow"/>
                  </a:defRPr>
                </a:pPr>
                <a:r>
                  <a:rPr lang="en-AU"/>
                  <a:t>$'000</a:t>
                </a:r>
              </a:p>
            </c:rich>
          </c:tx>
          <c:layout>
            <c:manualLayout>
              <c:xMode val="edge"/>
              <c:yMode val="edge"/>
              <c:x val="6.0975823144058222E-2"/>
              <c:y val="1.5822784810126583E-2"/>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5478016"/>
        <c:crosses val="autoZero"/>
        <c:crossBetween val="between"/>
        <c:majorUnit val="1000"/>
        <c:minorUnit val="1000"/>
      </c:valAx>
      <c:spPr>
        <a:solidFill>
          <a:srgbClr val="FFFFFF"/>
        </a:solidFill>
        <a:ln w="25400">
          <a:noFill/>
        </a:ln>
      </c:spPr>
    </c:plotArea>
    <c:legend>
      <c:legendPos val="b"/>
      <c:layout>
        <c:manualLayout>
          <c:xMode val="edge"/>
          <c:yMode val="edge"/>
          <c:x val="0.72764377013849579"/>
          <c:y val="0.91455829097312202"/>
          <c:w val="0.25813050807673243"/>
          <c:h val="7.5949367088607556E-2"/>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paperSize="9"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1000">
                <a:latin typeface="Arial Narrow" pitchFamily="34" charset="0"/>
              </a:defRPr>
            </a:pPr>
            <a:r>
              <a:rPr lang="en-AU" sz="1000">
                <a:latin typeface="Arial Narrow" pitchFamily="34" charset="0"/>
              </a:rPr>
              <a:t>Budgeted income 2013/14</a:t>
            </a:r>
          </a:p>
        </c:rich>
      </c:tx>
      <c:layout>
        <c:manualLayout>
          <c:xMode val="edge"/>
          <c:yMode val="edge"/>
          <c:x val="0.63791959724368918"/>
          <c:y val="0.91814596970559403"/>
        </c:manualLayout>
      </c:layout>
    </c:title>
    <c:plotArea>
      <c:layout>
        <c:manualLayout>
          <c:layoutTarget val="inner"/>
          <c:xMode val="edge"/>
          <c:yMode val="edge"/>
          <c:x val="0.21053635767734577"/>
          <c:y val="0.18278503648582425"/>
          <c:w val="0.59790409753799567"/>
          <c:h val="0.70138732658417779"/>
        </c:manualLayout>
      </c:layout>
      <c:doughnutChart>
        <c:varyColors val="1"/>
        <c:ser>
          <c:idx val="0"/>
          <c:order val="0"/>
          <c:dLbls>
            <c:dLbl>
              <c:idx val="0"/>
              <c:layout>
                <c:manualLayout>
                  <c:x val="0.11553476689219591"/>
                  <c:y val="0.17624608670904113"/>
                </c:manualLayout>
              </c:layout>
              <c:showCatName val="1"/>
              <c:showPercent val="1"/>
            </c:dLbl>
            <c:dLbl>
              <c:idx val="1"/>
              <c:layout>
                <c:manualLayout>
                  <c:x val="-5.8748403575989767E-2"/>
                  <c:y val="0.15300546448087454"/>
                </c:manualLayout>
              </c:layout>
              <c:tx>
                <c:rich>
                  <a:bodyPr/>
                  <a:lstStyle/>
                  <a:p>
                    <a:r>
                      <a:rPr lang="en-US"/>
                      <a:t>Stat fees and fines
3%</a:t>
                    </a:r>
                  </a:p>
                </c:rich>
              </c:tx>
              <c:showCatName val="1"/>
              <c:showPercent val="1"/>
            </c:dLbl>
            <c:dLbl>
              <c:idx val="2"/>
              <c:layout>
                <c:manualLayout>
                  <c:x val="-0.14050935612786697"/>
                  <c:y val="5.9174335135818913E-2"/>
                </c:manualLayout>
              </c:layout>
              <c:showCatName val="1"/>
              <c:showPercent val="1"/>
            </c:dLbl>
            <c:dLbl>
              <c:idx val="3"/>
              <c:delete val="1"/>
            </c:dLbl>
            <c:dLbl>
              <c:idx val="4"/>
              <c:layout>
                <c:manualLayout>
                  <c:x val="-0.14901550806530545"/>
                  <c:y val="-6.7499920943617134E-2"/>
                </c:manualLayout>
              </c:layout>
              <c:showCatName val="1"/>
              <c:showPercent val="1"/>
            </c:dLbl>
            <c:dLbl>
              <c:idx val="5"/>
              <c:layout>
                <c:manualLayout>
                  <c:x val="-9.5363758717969732E-2"/>
                  <c:y val="-0.10319134806944312"/>
                </c:manualLayout>
              </c:layout>
              <c:showCatName val="1"/>
              <c:showPercent val="1"/>
            </c:dLbl>
            <c:dLbl>
              <c:idx val="6"/>
              <c:layout>
                <c:manualLayout>
                  <c:x val="-3.1518690864959252E-2"/>
                  <c:y val="-0.18910603042089649"/>
                </c:manualLayout>
              </c:layout>
              <c:tx>
                <c:rich>
                  <a:bodyPr/>
                  <a:lstStyle/>
                  <a:p>
                    <a:r>
                      <a:rPr lang="en-AU"/>
                      <a:t>Net gain</a:t>
                    </a:r>
                  </a:p>
                  <a:p>
                    <a:r>
                      <a:rPr lang="en-AU"/>
                      <a:t> on sale
1%</a:t>
                    </a:r>
                  </a:p>
                </c:rich>
              </c:tx>
              <c:showCatName val="1"/>
              <c:showPercent val="1"/>
            </c:dLbl>
            <c:dLbl>
              <c:idx val="7"/>
              <c:layout>
                <c:manualLayout>
                  <c:x val="8.3728652868060513E-2"/>
                  <c:y val="-0.17849729627170127"/>
                </c:manualLayout>
              </c:layout>
              <c:tx>
                <c:rich>
                  <a:bodyPr/>
                  <a:lstStyle/>
                  <a:p>
                    <a:r>
                      <a:rPr lang="en-US"/>
                      <a:t>Other</a:t>
                    </a:r>
                  </a:p>
                  <a:p>
                    <a:r>
                      <a:rPr lang="en-US"/>
                      <a:t>income
4%</a:t>
                    </a:r>
                  </a:p>
                </c:rich>
              </c:tx>
              <c:showCatName val="1"/>
              <c:showPercent val="1"/>
            </c:dLbl>
            <c:numFmt formatCode="0%" sourceLinked="0"/>
            <c:showCatName val="1"/>
            <c:showPercent val="1"/>
          </c:dLbls>
          <c:cat>
            <c:strRef>
              <c:f>'4'!$A$27:$A$34</c:f>
              <c:strCache>
                <c:ptCount val="8"/>
                <c:pt idx="0">
                  <c:v>Rates and charges</c:v>
                </c:pt>
                <c:pt idx="1">
                  <c:v>Statutory fees and fines</c:v>
                </c:pt>
                <c:pt idx="2">
                  <c:v>User fees</c:v>
                </c:pt>
                <c:pt idx="3">
                  <c:v>Contributions - cash</c:v>
                </c:pt>
                <c:pt idx="4">
                  <c:v>Grants - operating</c:v>
                </c:pt>
                <c:pt idx="5">
                  <c:v>Grants - capital</c:v>
                </c:pt>
                <c:pt idx="6">
                  <c:v>Net gain on sale of assets</c:v>
                </c:pt>
                <c:pt idx="7">
                  <c:v>Other income</c:v>
                </c:pt>
              </c:strCache>
            </c:strRef>
          </c:cat>
          <c:val>
            <c:numRef>
              <c:f>'4'!$D$27:$D$34</c:f>
              <c:numCache>
                <c:formatCode>#,##0</c:formatCode>
                <c:ptCount val="8"/>
                <c:pt idx="0">
                  <c:v>43457</c:v>
                </c:pt>
                <c:pt idx="1">
                  <c:v>2690</c:v>
                </c:pt>
                <c:pt idx="2">
                  <c:v>7680</c:v>
                </c:pt>
                <c:pt idx="3" formatCode="General">
                  <c:v>51</c:v>
                </c:pt>
                <c:pt idx="4">
                  <c:v>13617</c:v>
                </c:pt>
                <c:pt idx="5">
                  <c:v>6277</c:v>
                </c:pt>
                <c:pt idx="6">
                  <c:v>539</c:v>
                </c:pt>
                <c:pt idx="7">
                  <c:v>3263</c:v>
                </c:pt>
              </c:numCache>
            </c:numRef>
          </c:val>
        </c:ser>
        <c:dLbls>
          <c:showPercent val="1"/>
        </c:dLbls>
        <c:firstSliceAng val="0"/>
        <c:holeSize val="50"/>
      </c:doughnutChart>
    </c:plotArea>
    <c:plotVisOnly val="1"/>
    <c:dispBlanksAs val="zero"/>
  </c:chart>
  <c:spPr>
    <a:ln>
      <a:noFill/>
    </a:ln>
  </c:spPr>
  <c:printSettings>
    <c:headerFooter alignWithMargins="0"/>
    <c:pageMargins b="1" l="0.75000000000000322" r="0.7500000000000032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2145748987854248"/>
          <c:y val="8.2568807339450254E-2"/>
          <c:w val="0.8137651821862345"/>
          <c:h val="0.74311926605504663"/>
        </c:manualLayout>
      </c:layout>
      <c:barChart>
        <c:barDir val="col"/>
        <c:grouping val="clustered"/>
        <c:ser>
          <c:idx val="0"/>
          <c:order val="0"/>
          <c:spPr>
            <a:solidFill>
              <a:srgbClr val="9999FF"/>
            </a:solidFill>
            <a:ln w="25400">
              <a:noFill/>
            </a:ln>
          </c:spPr>
          <c:dPt>
            <c:idx val="0"/>
            <c:spPr>
              <a:solidFill>
                <a:srgbClr val="FF0000"/>
              </a:solidFill>
              <a:ln w="25400">
                <a:noFill/>
              </a:ln>
            </c:spPr>
          </c:dPt>
          <c:dPt>
            <c:idx val="1"/>
            <c:spPr>
              <a:solidFill>
                <a:srgbClr val="FF0000"/>
              </a:solidFill>
              <a:ln w="25400">
                <a:noFill/>
              </a:ln>
            </c:spPr>
          </c:dPt>
          <c:dPt>
            <c:idx val="2"/>
            <c:spPr>
              <a:solidFill>
                <a:schemeClr val="bg1">
                  <a:lumMod val="75000"/>
                </a:schemeClr>
              </a:solidFill>
              <a:ln w="25400">
                <a:noFill/>
              </a:ln>
            </c:spPr>
          </c:dPt>
          <c:dPt>
            <c:idx val="3"/>
            <c:spPr>
              <a:solidFill>
                <a:schemeClr val="accent1">
                  <a:lumMod val="60000"/>
                  <a:lumOff val="40000"/>
                </a:schemeClr>
              </a:solidFill>
              <a:ln w="25400">
                <a:noFill/>
              </a:ln>
            </c:spPr>
          </c:dPt>
          <c:dPt>
            <c:idx val="4"/>
            <c:spPr>
              <a:solidFill>
                <a:schemeClr val="accent1">
                  <a:lumMod val="60000"/>
                  <a:lumOff val="40000"/>
                </a:schemeClr>
              </a:solidFill>
              <a:ln w="25400">
                <a:noFill/>
              </a:ln>
            </c:spPr>
          </c:dPt>
          <c:dPt>
            <c:idx val="5"/>
            <c:spPr>
              <a:solidFill>
                <a:schemeClr val="accent1">
                  <a:lumMod val="60000"/>
                  <a:lumOff val="40000"/>
                </a:schemeClr>
              </a:solidFill>
              <a:ln w="25400">
                <a:noFill/>
              </a:ln>
            </c:spPr>
          </c:dPt>
          <c:dLbls>
            <c:numFmt formatCode="0.0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Pos val="inEnd"/>
            <c:showVal val="1"/>
          </c:dLbls>
          <c:cat>
            <c:strRef>
              <c:f>CEO!$D$16:$I$16</c:f>
              <c:strCache>
                <c:ptCount val="6"/>
                <c:pt idx="0">
                  <c:v>A2011/12</c:v>
                </c:pt>
                <c:pt idx="1">
                  <c:v>F2012/13</c:v>
                </c:pt>
                <c:pt idx="2">
                  <c:v>B2013/14</c:v>
                </c:pt>
                <c:pt idx="3">
                  <c:v>SRP2014/15</c:v>
                </c:pt>
                <c:pt idx="4">
                  <c:v>SRP2015/16</c:v>
                </c:pt>
                <c:pt idx="5">
                  <c:v>SRP2016/17</c:v>
                </c:pt>
              </c:strCache>
            </c:strRef>
          </c:cat>
          <c:val>
            <c:numRef>
              <c:f>CEO!$D$17:$I$17</c:f>
              <c:numCache>
                <c:formatCode>0.0</c:formatCode>
                <c:ptCount val="6"/>
                <c:pt idx="0">
                  <c:v>38.5</c:v>
                </c:pt>
                <c:pt idx="1">
                  <c:v>39.4</c:v>
                </c:pt>
                <c:pt idx="2">
                  <c:v>42</c:v>
                </c:pt>
                <c:pt idx="3">
                  <c:v>43.2</c:v>
                </c:pt>
                <c:pt idx="4">
                  <c:v>44.5</c:v>
                </c:pt>
                <c:pt idx="5">
                  <c:v>46.2</c:v>
                </c:pt>
              </c:numCache>
            </c:numRef>
          </c:val>
        </c:ser>
        <c:dLbls>
          <c:showVal val="1"/>
        </c:dLbls>
        <c:axId val="103789696"/>
        <c:axId val="103791232"/>
      </c:barChart>
      <c:catAx>
        <c:axId val="103789696"/>
        <c:scaling>
          <c:orientation val="minMax"/>
        </c:scaling>
        <c:axPos val="b"/>
        <c:numFmt formatCode="General"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3791232"/>
        <c:crosses val="autoZero"/>
        <c:auto val="1"/>
        <c:lblAlgn val="ctr"/>
        <c:lblOffset val="100"/>
        <c:tickLblSkip val="1"/>
        <c:tickMarkSkip val="1"/>
      </c:catAx>
      <c:valAx>
        <c:axId val="103791232"/>
        <c:scaling>
          <c:orientation val="minMax"/>
          <c:max val="50"/>
          <c:min val="0"/>
        </c:scaling>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Narrow"/>
                    <a:ea typeface="Arial Narrow"/>
                    <a:cs typeface="Arial Narrow"/>
                  </a:defRPr>
                </a:pPr>
                <a:r>
                  <a:rPr lang="en-AU"/>
                  <a:t>net cost $M         </a:t>
                </a:r>
              </a:p>
            </c:rich>
          </c:tx>
          <c:layout>
            <c:manualLayout>
              <c:xMode val="edge"/>
              <c:yMode val="edge"/>
              <c:x val="1.0121457489878563E-2"/>
              <c:y val="0.32568807339449984"/>
            </c:manualLayout>
          </c:layout>
          <c:spPr>
            <a:noFill/>
            <a:ln w="25400">
              <a:noFill/>
            </a:ln>
          </c:spPr>
        </c:title>
        <c:numFmt formatCode="0.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3789696"/>
        <c:crosses val="autoZero"/>
        <c:crossBetween val="between"/>
        <c:majorUnit val="10"/>
        <c:minorUnit val="2"/>
      </c:valAx>
      <c:spPr>
        <a:noFill/>
        <a:ln w="25400">
          <a:noFill/>
        </a:ln>
      </c:spPr>
    </c:plotArea>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1000">
                <a:latin typeface="Arial Narrow" pitchFamily="34" charset="0"/>
              </a:defRPr>
            </a:pPr>
            <a:r>
              <a:rPr lang="en-AU" sz="1000">
                <a:latin typeface="Arial Narrow" pitchFamily="34" charset="0"/>
              </a:rPr>
              <a:t>Budgeted expenses 2013/14</a:t>
            </a:r>
          </a:p>
        </c:rich>
      </c:tx>
      <c:layout>
        <c:manualLayout>
          <c:xMode val="edge"/>
          <c:yMode val="edge"/>
          <c:x val="0.63791959724368963"/>
          <c:y val="0.91814596970559403"/>
        </c:manualLayout>
      </c:layout>
    </c:title>
    <c:plotArea>
      <c:layout>
        <c:manualLayout>
          <c:layoutTarget val="inner"/>
          <c:xMode val="edge"/>
          <c:yMode val="edge"/>
          <c:x val="0.21053635767734588"/>
          <c:y val="0.18278503648582436"/>
          <c:w val="0.59790409753799567"/>
          <c:h val="0.70138732658417802"/>
        </c:manualLayout>
      </c:layout>
      <c:doughnutChart>
        <c:varyColors val="1"/>
        <c:ser>
          <c:idx val="0"/>
          <c:order val="0"/>
          <c:dLbls>
            <c:dLbl>
              <c:idx val="0"/>
              <c:layout>
                <c:manualLayout>
                  <c:x val="0.14051525703104928"/>
                  <c:y val="-0.10843373493975918"/>
                </c:manualLayout>
              </c:layout>
              <c:showCatName val="1"/>
              <c:showPercent val="1"/>
            </c:dLbl>
            <c:dLbl>
              <c:idx val="1"/>
              <c:layout>
                <c:manualLayout>
                  <c:x val="-0.16861830843725906"/>
                  <c:y val="0.10040160642570282"/>
                </c:manualLayout>
              </c:layout>
              <c:showCatName val="1"/>
              <c:showPercent val="1"/>
            </c:dLbl>
            <c:dLbl>
              <c:idx val="2"/>
              <c:layout>
                <c:manualLayout>
                  <c:x val="-0.1623731859025456"/>
                  <c:y val="1.6064257028112469E-2"/>
                </c:manualLayout>
              </c:layout>
              <c:showCatName val="1"/>
              <c:showPercent val="1"/>
            </c:dLbl>
            <c:dLbl>
              <c:idx val="3"/>
              <c:layout>
                <c:manualLayout>
                  <c:x val="-0.15612806336783241"/>
                  <c:y val="-5.6224899598393545E-2"/>
                </c:manualLayout>
              </c:layout>
              <c:showCatName val="1"/>
              <c:showPercent val="1"/>
            </c:dLbl>
            <c:dLbl>
              <c:idx val="4"/>
              <c:layout>
                <c:manualLayout>
                  <c:x val="-0.10928964435748272"/>
                  <c:y val="-0.14457831325301188"/>
                </c:manualLayout>
              </c:layout>
              <c:showCatName val="1"/>
              <c:showPercent val="1"/>
            </c:dLbl>
            <c:dLbl>
              <c:idx val="5"/>
              <c:layout>
                <c:manualLayout>
                  <c:x val="2.185792887149661E-2"/>
                  <c:y val="-0.1646586345381526"/>
                </c:manualLayout>
              </c:layout>
              <c:showCatName val="1"/>
              <c:showPercent val="1"/>
            </c:dLbl>
            <c:showCatName val="1"/>
            <c:showPercent val="1"/>
          </c:dLbls>
          <c:cat>
            <c:strRef>
              <c:f>'4'!$A$97:$A$102</c:f>
              <c:strCache>
                <c:ptCount val="6"/>
                <c:pt idx="0">
                  <c:v>Employee costs</c:v>
                </c:pt>
                <c:pt idx="1">
                  <c:v>Materials and services</c:v>
                </c:pt>
                <c:pt idx="2">
                  <c:v>Bad and doubtful debts</c:v>
                </c:pt>
                <c:pt idx="3">
                  <c:v>Depreciation and amortisation</c:v>
                </c:pt>
                <c:pt idx="4">
                  <c:v>Finance costs</c:v>
                </c:pt>
                <c:pt idx="5">
                  <c:v>Other expenses</c:v>
                </c:pt>
              </c:strCache>
            </c:strRef>
          </c:cat>
          <c:val>
            <c:numRef>
              <c:f>'4'!$D$97:$D$102</c:f>
              <c:numCache>
                <c:formatCode>#,##0</c:formatCode>
                <c:ptCount val="6"/>
                <c:pt idx="0">
                  <c:v>34091</c:v>
                </c:pt>
                <c:pt idx="1">
                  <c:v>22107</c:v>
                </c:pt>
                <c:pt idx="2" formatCode="General">
                  <c:v>340</c:v>
                </c:pt>
                <c:pt idx="3">
                  <c:v>14500</c:v>
                </c:pt>
                <c:pt idx="4" formatCode="General">
                  <c:v>312</c:v>
                </c:pt>
                <c:pt idx="5">
                  <c:v>5179</c:v>
                </c:pt>
              </c:numCache>
            </c:numRef>
          </c:val>
        </c:ser>
        <c:dLbls>
          <c:showPercent val="1"/>
        </c:dLbls>
        <c:firstSliceAng val="0"/>
        <c:holeSize val="50"/>
      </c:doughnutChart>
    </c:plotArea>
    <c:plotVisOnly val="1"/>
    <c:dispBlanksAs val="zero"/>
  </c:chart>
  <c:spPr>
    <a:ln>
      <a:noFill/>
    </a:ln>
  </c:spPr>
  <c:printSettings>
    <c:headerFooter alignWithMargins="0"/>
    <c:pageMargins b="1" l="0.75000000000000344" r="0.75000000000000344"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1000" b="1" i="0" u="none" strike="noStrike" baseline="0">
                <a:solidFill>
                  <a:srgbClr val="000000"/>
                </a:solidFill>
                <a:latin typeface="Arial"/>
                <a:ea typeface="Arial"/>
                <a:cs typeface="Arial"/>
              </a:defRPr>
            </a:pPr>
            <a:r>
              <a:rPr lang="en-AU"/>
              <a:t>Budgeted total funding sources 2013/14</a:t>
            </a:r>
          </a:p>
        </c:rich>
      </c:tx>
      <c:layout>
        <c:manualLayout>
          <c:xMode val="edge"/>
          <c:yMode val="edge"/>
          <c:x val="3.7037037037037056E-2"/>
          <c:y val="3.7681159420290114E-2"/>
        </c:manualLayout>
      </c:layout>
      <c:spPr>
        <a:noFill/>
        <a:ln w="25400">
          <a:noFill/>
        </a:ln>
      </c:spPr>
    </c:title>
    <c:plotArea>
      <c:layout>
        <c:manualLayout>
          <c:layoutTarget val="inner"/>
          <c:xMode val="edge"/>
          <c:yMode val="edge"/>
          <c:x val="8.1871500882334469E-2"/>
          <c:y val="0.20000056612479089"/>
          <c:w val="0.47953307659652877"/>
          <c:h val="0.71304549661882832"/>
        </c:manualLayout>
      </c:layout>
      <c:doughnutChart>
        <c:varyColors val="1"/>
        <c:ser>
          <c:idx val="0"/>
          <c:order val="0"/>
          <c:spPr>
            <a:solidFill>
              <a:srgbClr val="9999FF"/>
            </a:solidFill>
            <a:ln w="25400">
              <a:noFill/>
            </a:ln>
          </c:spPr>
          <c:explosion val="1"/>
          <c:dPt>
            <c:idx val="1"/>
            <c:spPr>
              <a:solidFill>
                <a:srgbClr val="993366"/>
              </a:solidFill>
              <a:ln w="25400">
                <a:noFill/>
              </a:ln>
            </c:spPr>
          </c:dPt>
          <c:dPt>
            <c:idx val="2"/>
            <c:spPr>
              <a:solidFill>
                <a:srgbClr val="FFFFCC"/>
              </a:solidFill>
              <a:ln w="25400">
                <a:noFill/>
              </a:ln>
            </c:spPr>
          </c:dPt>
          <c:dPt>
            <c:idx val="3"/>
            <c:spPr>
              <a:solidFill>
                <a:srgbClr val="CCFFFF"/>
              </a:solidFill>
              <a:ln w="25400">
                <a:noFill/>
              </a:ln>
            </c:spPr>
          </c:dPt>
          <c:dPt>
            <c:idx val="4"/>
            <c:spPr>
              <a:solidFill>
                <a:srgbClr val="660066"/>
              </a:solidFill>
              <a:ln w="25400">
                <a:noFill/>
              </a:ln>
            </c:spPr>
          </c:dPt>
          <c:dLbls>
            <c:numFmt formatCode="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showPercent val="1"/>
          </c:dLbls>
          <c:cat>
            <c:strRef>
              <c:f>'6'!$I$92:$I$97</c:f>
              <c:strCache>
                <c:ptCount val="6"/>
                <c:pt idx="0">
                  <c:v>Grants - Capital</c:v>
                </c:pt>
                <c:pt idx="2">
                  <c:v>Proceeds on sale of assets</c:v>
                </c:pt>
                <c:pt idx="3">
                  <c:v>Reserve cash and investments</c:v>
                </c:pt>
                <c:pt idx="4">
                  <c:v>Unrestricted cash and investments</c:v>
                </c:pt>
                <c:pt idx="5">
                  <c:v>#REF!</c:v>
                </c:pt>
              </c:strCache>
            </c:strRef>
          </c:cat>
          <c:val>
            <c:numRef>
              <c:f>'6'!$J$92:$J$97</c:f>
              <c:numCache>
                <c:formatCode>#,##0</c:formatCode>
                <c:ptCount val="6"/>
                <c:pt idx="0">
                  <c:v>6277</c:v>
                </c:pt>
                <c:pt idx="2">
                  <c:v>1681</c:v>
                </c:pt>
                <c:pt idx="3">
                  <c:v>10348</c:v>
                </c:pt>
                <c:pt idx="4">
                  <c:v>3541</c:v>
                </c:pt>
                <c:pt idx="5">
                  <c:v>0</c:v>
                </c:pt>
              </c:numCache>
            </c:numRef>
          </c:val>
        </c:ser>
        <c:firstSliceAng val="0"/>
        <c:holeSize val="50"/>
      </c:doughnutChart>
      <c:spPr>
        <a:noFill/>
        <a:ln w="25400">
          <a:noFill/>
        </a:ln>
      </c:spPr>
    </c:plotArea>
    <c:legend>
      <c:legendPos val="r"/>
      <c:layout>
        <c:manualLayout>
          <c:xMode val="edge"/>
          <c:yMode val="edge"/>
          <c:x val="0.65692130588939879"/>
          <c:y val="0.37971136216668588"/>
          <c:w val="0.33528326503047046"/>
          <c:h val="0.31594294191487343"/>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zero"/>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paperSize="9" orientation="landscape" horizontalDpi="300" verticalDpi="300"/>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1000" b="1" i="0" u="none" strike="noStrike" baseline="0">
                <a:solidFill>
                  <a:srgbClr val="000000"/>
                </a:solidFill>
                <a:latin typeface="Arial"/>
                <a:ea typeface="Arial"/>
                <a:cs typeface="Arial"/>
              </a:defRPr>
            </a:pPr>
            <a:r>
              <a:rPr lang="en-AU"/>
              <a:t>Budgeted new capital works 2013/14</a:t>
            </a:r>
          </a:p>
        </c:rich>
      </c:tx>
      <c:layout>
        <c:manualLayout>
          <c:xMode val="edge"/>
          <c:yMode val="edge"/>
          <c:x val="5.6310679611650483E-2"/>
          <c:y val="2.4154589371980471E-2"/>
        </c:manualLayout>
      </c:layout>
      <c:spPr>
        <a:noFill/>
        <a:ln w="25400">
          <a:noFill/>
        </a:ln>
      </c:spPr>
    </c:title>
    <c:plotArea>
      <c:layout>
        <c:manualLayout>
          <c:layoutTarget val="inner"/>
          <c:xMode val="edge"/>
          <c:yMode val="edge"/>
          <c:x val="9.3203883495145634E-2"/>
          <c:y val="0.13526601955488471"/>
          <c:w val="0.4990291262135923"/>
          <c:h val="0.62077441117152921"/>
        </c:manualLayout>
      </c:layout>
      <c:doughnutChart>
        <c:varyColors val="1"/>
        <c:ser>
          <c:idx val="0"/>
          <c:order val="0"/>
          <c:spPr>
            <a:solidFill>
              <a:srgbClr val="9999FF"/>
            </a:solidFill>
            <a:ln w="25400">
              <a:noFill/>
            </a:ln>
          </c:spPr>
          <c:dPt>
            <c:idx val="1"/>
            <c:spPr>
              <a:solidFill>
                <a:srgbClr val="993366"/>
              </a:solidFill>
              <a:ln w="25400">
                <a:noFill/>
              </a:ln>
            </c:spPr>
          </c:dPt>
          <c:dPt>
            <c:idx val="2"/>
            <c:spPr>
              <a:solidFill>
                <a:srgbClr val="FFFFCC"/>
              </a:solidFill>
              <a:ln w="25400">
                <a:noFill/>
              </a:ln>
            </c:spPr>
          </c:dPt>
          <c:dPt>
            <c:idx val="3"/>
            <c:spPr>
              <a:solidFill>
                <a:srgbClr val="CCFFFF"/>
              </a:solidFill>
              <a:ln w="25400">
                <a:noFill/>
              </a:ln>
            </c:spPr>
          </c:dPt>
          <c:dPt>
            <c:idx val="4"/>
            <c:spPr>
              <a:solidFill>
                <a:srgbClr val="660066"/>
              </a:solidFill>
              <a:ln w="25400">
                <a:noFill/>
              </a:ln>
            </c:spPr>
          </c:dPt>
          <c:dPt>
            <c:idx val="5"/>
            <c:spPr>
              <a:solidFill>
                <a:srgbClr val="FF8080"/>
              </a:solidFill>
              <a:ln w="25400">
                <a:noFill/>
              </a:ln>
            </c:spPr>
          </c:dPt>
          <c:dLbls>
            <c:numFmt formatCode="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showPercent val="1"/>
          </c:dLbls>
          <c:cat>
            <c:strRef>
              <c:f>'6'!$I$20:$I$25</c:f>
              <c:strCache>
                <c:ptCount val="6"/>
                <c:pt idx="0">
                  <c:v>Roads</c:v>
                </c:pt>
                <c:pt idx="1">
                  <c:v>Drains</c:v>
                </c:pt>
                <c:pt idx="2">
                  <c:v>Open space</c:v>
                </c:pt>
                <c:pt idx="3">
                  <c:v>Buildings</c:v>
                </c:pt>
                <c:pt idx="4">
                  <c:v>Plant, equipment and other</c:v>
                </c:pt>
                <c:pt idx="5">
                  <c:v>Feasibility studies</c:v>
                </c:pt>
              </c:strCache>
            </c:strRef>
          </c:cat>
          <c:val>
            <c:numRef>
              <c:f>'6'!$J$20:$J$25</c:f>
              <c:numCache>
                <c:formatCode>_-* #,##0_-;\-* #,##0_-;_-* "-"??_-;_-@_-</c:formatCode>
                <c:ptCount val="6"/>
                <c:pt idx="0">
                  <c:v>5387</c:v>
                </c:pt>
                <c:pt idx="1">
                  <c:v>1650</c:v>
                </c:pt>
                <c:pt idx="2">
                  <c:v>3288</c:v>
                </c:pt>
                <c:pt idx="3">
                  <c:v>8341</c:v>
                </c:pt>
                <c:pt idx="4">
                  <c:v>4836</c:v>
                </c:pt>
                <c:pt idx="5">
                  <c:v>90</c:v>
                </c:pt>
              </c:numCache>
            </c:numRef>
          </c:val>
        </c:ser>
        <c:dLbls>
          <c:showPercent val="1"/>
        </c:dLbls>
        <c:firstSliceAng val="0"/>
        <c:holeSize val="50"/>
      </c:doughnutChart>
      <c:spPr>
        <a:noFill/>
        <a:ln w="25400">
          <a:noFill/>
        </a:ln>
      </c:spPr>
    </c:plotArea>
    <c:legend>
      <c:legendPos val="r"/>
      <c:layout>
        <c:manualLayout>
          <c:xMode val="edge"/>
          <c:yMode val="edge"/>
          <c:x val="0.23883495145631153"/>
          <c:y val="0.76328679929501553"/>
          <c:w val="0.25436893203883498"/>
          <c:h val="0.22705364727959737"/>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zero"/>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AU"/>
  <c:chart>
    <c:title>
      <c:tx>
        <c:rich>
          <a:bodyPr/>
          <a:lstStyle/>
          <a:p>
            <a:pPr>
              <a:defRPr sz="1000" b="1" i="0" u="none" strike="noStrike" baseline="0">
                <a:solidFill>
                  <a:srgbClr val="000000"/>
                </a:solidFill>
                <a:latin typeface="Arial"/>
                <a:ea typeface="Arial"/>
                <a:cs typeface="Arial"/>
              </a:defRPr>
            </a:pPr>
            <a:r>
              <a:rPr lang="en-AU"/>
              <a:t>Budgeted total capital works 2013/14</a:t>
            </a:r>
          </a:p>
        </c:rich>
      </c:tx>
      <c:layout>
        <c:manualLayout>
          <c:xMode val="edge"/>
          <c:yMode val="edge"/>
          <c:x val="8.7209505788520644E-2"/>
          <c:y val="2.2004889975550192E-2"/>
        </c:manualLayout>
      </c:layout>
      <c:spPr>
        <a:noFill/>
        <a:ln w="25400">
          <a:noFill/>
        </a:ln>
      </c:spPr>
    </c:title>
    <c:plotArea>
      <c:layout>
        <c:manualLayout>
          <c:layoutTarget val="inner"/>
          <c:xMode val="edge"/>
          <c:yMode val="edge"/>
          <c:x val="5.6201656752772056E-2"/>
          <c:y val="0.15158942302756309"/>
          <c:w val="0.49612496995550948"/>
          <c:h val="0.62591761766219911"/>
        </c:manualLayout>
      </c:layout>
      <c:doughnutChart>
        <c:varyColors val="1"/>
        <c:ser>
          <c:idx val="0"/>
          <c:order val="0"/>
          <c:spPr>
            <a:solidFill>
              <a:srgbClr val="9999FF"/>
            </a:solidFill>
            <a:ln w="25400">
              <a:noFill/>
            </a:ln>
          </c:spPr>
          <c:dPt>
            <c:idx val="1"/>
            <c:spPr>
              <a:solidFill>
                <a:srgbClr val="993366"/>
              </a:solidFill>
              <a:ln w="25400">
                <a:noFill/>
              </a:ln>
            </c:spPr>
          </c:dPt>
          <c:dPt>
            <c:idx val="2"/>
            <c:spPr>
              <a:solidFill>
                <a:srgbClr val="FFFFCC"/>
              </a:solidFill>
              <a:ln w="25400">
                <a:noFill/>
              </a:ln>
            </c:spPr>
          </c:dPt>
          <c:dLbls>
            <c:numFmt formatCode="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showPercent val="1"/>
          </c:dLbls>
          <c:cat>
            <c:strRef>
              <c:f>'6'!$I$30:$I$32</c:f>
              <c:strCache>
                <c:ptCount val="3"/>
                <c:pt idx="0">
                  <c:v>Asset renewal</c:v>
                </c:pt>
                <c:pt idx="1">
                  <c:v>New assets</c:v>
                </c:pt>
                <c:pt idx="2">
                  <c:v>Asset expansion/upgrade</c:v>
                </c:pt>
              </c:strCache>
            </c:strRef>
          </c:cat>
          <c:val>
            <c:numRef>
              <c:f>'6'!$J$30:$J$32</c:f>
              <c:numCache>
                <c:formatCode>_-* #,##0_-;\-* #,##0_-;_-* "-"??_-;_-@_-</c:formatCode>
                <c:ptCount val="3"/>
                <c:pt idx="0">
                  <c:v>17454</c:v>
                </c:pt>
                <c:pt idx="1">
                  <c:v>9176</c:v>
                </c:pt>
                <c:pt idx="2">
                  <c:v>4087</c:v>
                </c:pt>
              </c:numCache>
            </c:numRef>
          </c:val>
        </c:ser>
        <c:dLbls>
          <c:showPercent val="1"/>
        </c:dLbls>
        <c:firstSliceAng val="0"/>
        <c:holeSize val="50"/>
      </c:doughnutChart>
      <c:spPr>
        <a:noFill/>
        <a:ln w="25400">
          <a:noFill/>
        </a:ln>
      </c:spPr>
    </c:plotArea>
    <c:legend>
      <c:legendPos val="r"/>
      <c:layout>
        <c:manualLayout>
          <c:xMode val="edge"/>
          <c:yMode val="edge"/>
          <c:x val="0.18410893405766252"/>
          <c:y val="0.79706704143644636"/>
          <c:w val="0.2480624224297544"/>
          <c:h val="0.11735966989456308"/>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zero"/>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138354738769313"/>
          <c:y val="5.6426418658188884E-2"/>
          <c:w val="0.8791601213264495"/>
          <c:h val="0.74608264670271851"/>
        </c:manualLayout>
      </c:layout>
      <c:lineChart>
        <c:grouping val="standard"/>
        <c:ser>
          <c:idx val="0"/>
          <c:order val="0"/>
          <c:tx>
            <c:strRef>
              <c:f>'8'!$A$33</c:f>
              <c:strCache>
                <c:ptCount val="1"/>
                <c:pt idx="0">
                  <c:v>Surplus/(deficit) for the year</c:v>
                </c:pt>
              </c:strCache>
            </c:strRef>
          </c:tx>
          <c:spPr>
            <a:ln w="25400">
              <a:solidFill>
                <a:srgbClr val="000080"/>
              </a:solidFill>
              <a:prstDash val="solid"/>
            </a:ln>
          </c:spPr>
          <c:marker>
            <c:symbol val="star"/>
            <c:size val="6"/>
            <c:spPr>
              <a:noFill/>
              <a:ln>
                <a:solidFill>
                  <a:srgbClr val="000080"/>
                </a:solidFill>
                <a:prstDash val="solid"/>
              </a:ln>
            </c:spPr>
          </c:marker>
          <c:cat>
            <c:strRef>
              <c:f>'8'!$C$31:$G$31</c:f>
              <c:strCache>
                <c:ptCount val="5"/>
                <c:pt idx="0">
                  <c:v>2012/13</c:v>
                </c:pt>
                <c:pt idx="1">
                  <c:v>2013/14</c:v>
                </c:pt>
                <c:pt idx="2">
                  <c:v>2014/15</c:v>
                </c:pt>
                <c:pt idx="3">
                  <c:v>2015/16</c:v>
                </c:pt>
                <c:pt idx="4">
                  <c:v>2016/17</c:v>
                </c:pt>
              </c:strCache>
            </c:strRef>
          </c:cat>
          <c:val>
            <c:numRef>
              <c:f>'8'!$C$33:$G$33</c:f>
              <c:numCache>
                <c:formatCode>#,##0</c:formatCode>
                <c:ptCount val="5"/>
                <c:pt idx="0">
                  <c:v>-1922</c:v>
                </c:pt>
                <c:pt idx="1">
                  <c:v>1045</c:v>
                </c:pt>
                <c:pt idx="2">
                  <c:v>5398</c:v>
                </c:pt>
                <c:pt idx="3">
                  <c:v>-1754</c:v>
                </c:pt>
                <c:pt idx="4">
                  <c:v>-1570</c:v>
                </c:pt>
              </c:numCache>
            </c:numRef>
          </c:val>
        </c:ser>
        <c:ser>
          <c:idx val="1"/>
          <c:order val="1"/>
          <c:tx>
            <c:v>Underlying result</c:v>
          </c:tx>
          <c:spPr>
            <a:ln w="25400">
              <a:solidFill>
                <a:srgbClr val="FF00FF"/>
              </a:solidFill>
              <a:prstDash val="solid"/>
            </a:ln>
          </c:spPr>
          <c:marker>
            <c:symbol val="star"/>
            <c:size val="6"/>
            <c:spPr>
              <a:noFill/>
              <a:ln>
                <a:solidFill>
                  <a:srgbClr val="FF00FF"/>
                </a:solidFill>
                <a:prstDash val="solid"/>
              </a:ln>
            </c:spPr>
          </c:marker>
          <c:cat>
            <c:strRef>
              <c:f>'8'!$C$31:$G$31</c:f>
              <c:strCache>
                <c:ptCount val="5"/>
                <c:pt idx="0">
                  <c:v>2012/13</c:v>
                </c:pt>
                <c:pt idx="1">
                  <c:v>2013/14</c:v>
                </c:pt>
                <c:pt idx="2">
                  <c:v>2014/15</c:v>
                </c:pt>
                <c:pt idx="3">
                  <c:v>2015/16</c:v>
                </c:pt>
                <c:pt idx="4">
                  <c:v>2016/17</c:v>
                </c:pt>
              </c:strCache>
            </c:strRef>
          </c:cat>
          <c:val>
            <c:numRef>
              <c:f>'8'!$C$34:$G$34</c:f>
              <c:numCache>
                <c:formatCode>#,##0</c:formatCode>
                <c:ptCount val="5"/>
                <c:pt idx="0">
                  <c:v>-4826</c:v>
                </c:pt>
                <c:pt idx="1">
                  <c:v>-5232</c:v>
                </c:pt>
                <c:pt idx="2">
                  <c:v>-4009</c:v>
                </c:pt>
                <c:pt idx="3">
                  <c:v>-3448</c:v>
                </c:pt>
                <c:pt idx="4">
                  <c:v>-2937</c:v>
                </c:pt>
              </c:numCache>
            </c:numRef>
          </c:val>
        </c:ser>
        <c:ser>
          <c:idx val="4"/>
          <c:order val="2"/>
          <c:tx>
            <c:v>Capital Works</c:v>
          </c:tx>
          <c:spPr>
            <a:ln w="25400">
              <a:solidFill>
                <a:srgbClr val="800080"/>
              </a:solidFill>
              <a:prstDash val="solid"/>
            </a:ln>
          </c:spPr>
          <c:marker>
            <c:symbol val="star"/>
            <c:size val="6"/>
            <c:spPr>
              <a:noFill/>
              <a:ln>
                <a:solidFill>
                  <a:srgbClr val="800080"/>
                </a:solidFill>
                <a:prstDash val="solid"/>
              </a:ln>
            </c:spPr>
          </c:marker>
          <c:cat>
            <c:strRef>
              <c:f>'8'!$C$31:$G$31</c:f>
              <c:strCache>
                <c:ptCount val="5"/>
                <c:pt idx="0">
                  <c:v>2012/13</c:v>
                </c:pt>
                <c:pt idx="1">
                  <c:v>2013/14</c:v>
                </c:pt>
                <c:pt idx="2">
                  <c:v>2014/15</c:v>
                </c:pt>
                <c:pt idx="3">
                  <c:v>2015/16</c:v>
                </c:pt>
                <c:pt idx="4">
                  <c:v>2016/17</c:v>
                </c:pt>
              </c:strCache>
            </c:strRef>
          </c:cat>
          <c:val>
            <c:numRef>
              <c:f>'8'!$C$37:$G$37</c:f>
              <c:numCache>
                <c:formatCode>#,##0</c:formatCode>
                <c:ptCount val="5"/>
                <c:pt idx="0">
                  <c:v>22617</c:v>
                </c:pt>
                <c:pt idx="1">
                  <c:v>30717</c:v>
                </c:pt>
                <c:pt idx="2">
                  <c:v>23242</c:v>
                </c:pt>
                <c:pt idx="3">
                  <c:v>18530</c:v>
                </c:pt>
                <c:pt idx="4">
                  <c:v>17349</c:v>
                </c:pt>
              </c:numCache>
            </c:numRef>
          </c:val>
        </c:ser>
        <c:ser>
          <c:idx val="2"/>
          <c:order val="3"/>
          <c:tx>
            <c:strRef>
              <c:f>'8'!$A$36</c:f>
              <c:strCache>
                <c:ptCount val="1"/>
                <c:pt idx="0">
                  <c:v>Cash flows from operations</c:v>
                </c:pt>
              </c:strCache>
            </c:strRef>
          </c:tx>
          <c:spPr>
            <a:ln w="25400">
              <a:solidFill>
                <a:srgbClr val="008000"/>
              </a:solidFill>
              <a:prstDash val="solid"/>
            </a:ln>
          </c:spPr>
          <c:marker>
            <c:symbol val="star"/>
            <c:size val="6"/>
            <c:spPr>
              <a:noFill/>
              <a:ln>
                <a:solidFill>
                  <a:srgbClr val="008000"/>
                </a:solidFill>
                <a:prstDash val="solid"/>
              </a:ln>
            </c:spPr>
          </c:marker>
          <c:cat>
            <c:strRef>
              <c:f>'8'!$C$31:$G$31</c:f>
              <c:strCache>
                <c:ptCount val="5"/>
                <c:pt idx="0">
                  <c:v>2012/13</c:v>
                </c:pt>
                <c:pt idx="1">
                  <c:v>2013/14</c:v>
                </c:pt>
                <c:pt idx="2">
                  <c:v>2014/15</c:v>
                </c:pt>
                <c:pt idx="3">
                  <c:v>2015/16</c:v>
                </c:pt>
                <c:pt idx="4">
                  <c:v>2016/17</c:v>
                </c:pt>
              </c:strCache>
            </c:strRef>
          </c:cat>
          <c:val>
            <c:numRef>
              <c:f>'8'!$C$36:$G$36</c:f>
              <c:numCache>
                <c:formatCode>#,##0</c:formatCode>
                <c:ptCount val="5"/>
                <c:pt idx="0">
                  <c:v>11872</c:v>
                </c:pt>
                <c:pt idx="1">
                  <c:v>15459</c:v>
                </c:pt>
                <c:pt idx="2">
                  <c:v>20492</c:v>
                </c:pt>
                <c:pt idx="3">
                  <c:v>14052</c:v>
                </c:pt>
                <c:pt idx="4">
                  <c:v>14687</c:v>
                </c:pt>
              </c:numCache>
            </c:numRef>
          </c:val>
        </c:ser>
        <c:ser>
          <c:idx val="3"/>
          <c:order val="4"/>
          <c:tx>
            <c:strRef>
              <c:f>'8'!$A$35</c:f>
              <c:strCache>
                <c:ptCount val="1"/>
                <c:pt idx="0">
                  <c:v>Cash and investments</c:v>
                </c:pt>
              </c:strCache>
            </c:strRef>
          </c:tx>
          <c:spPr>
            <a:ln w="25400">
              <a:solidFill>
                <a:srgbClr val="00FFFF"/>
              </a:solidFill>
              <a:prstDash val="solid"/>
            </a:ln>
          </c:spPr>
          <c:marker>
            <c:symbol val="star"/>
            <c:size val="6"/>
            <c:spPr>
              <a:noFill/>
              <a:ln>
                <a:solidFill>
                  <a:srgbClr val="00FFFF"/>
                </a:solidFill>
                <a:prstDash val="solid"/>
              </a:ln>
            </c:spPr>
          </c:marker>
          <c:cat>
            <c:strRef>
              <c:f>'8'!$C$31:$G$31</c:f>
              <c:strCache>
                <c:ptCount val="5"/>
                <c:pt idx="0">
                  <c:v>2012/13</c:v>
                </c:pt>
                <c:pt idx="1">
                  <c:v>2013/14</c:v>
                </c:pt>
                <c:pt idx="2">
                  <c:v>2014/15</c:v>
                </c:pt>
                <c:pt idx="3">
                  <c:v>2015/16</c:v>
                </c:pt>
                <c:pt idx="4">
                  <c:v>2016/17</c:v>
                </c:pt>
              </c:strCache>
            </c:strRef>
          </c:cat>
          <c:val>
            <c:numRef>
              <c:f>'8'!$C$35:$G$35</c:f>
              <c:numCache>
                <c:formatCode>#,##0</c:formatCode>
                <c:ptCount val="5"/>
                <c:pt idx="0">
                  <c:v>23476</c:v>
                </c:pt>
                <c:pt idx="1">
                  <c:v>12207</c:v>
                </c:pt>
                <c:pt idx="2">
                  <c:v>12428</c:v>
                </c:pt>
                <c:pt idx="3">
                  <c:v>12776</c:v>
                </c:pt>
                <c:pt idx="4">
                  <c:v>13028</c:v>
                </c:pt>
              </c:numCache>
            </c:numRef>
          </c:val>
        </c:ser>
        <c:marker val="1"/>
        <c:axId val="105849600"/>
        <c:axId val="105851520"/>
      </c:lineChart>
      <c:catAx>
        <c:axId val="105849600"/>
        <c:scaling>
          <c:orientation val="minMax"/>
        </c:scaling>
        <c:axPos val="b"/>
        <c:numFmt formatCode="General" sourceLinked="1"/>
        <c:tickLblPos val="low"/>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5851520"/>
        <c:crosses val="autoZero"/>
        <c:auto val="1"/>
        <c:lblAlgn val="ctr"/>
        <c:lblOffset val="100"/>
        <c:tickLblSkip val="1"/>
        <c:tickMarkSkip val="1"/>
      </c:catAx>
      <c:valAx>
        <c:axId val="105851520"/>
        <c:scaling>
          <c:orientation val="minMax"/>
          <c:max val="40000"/>
          <c:min val="-10000"/>
        </c:scaling>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Narrow"/>
                    <a:ea typeface="Arial Narrow"/>
                    <a:cs typeface="Arial Narrow"/>
                  </a:defRPr>
                </a:pPr>
                <a:r>
                  <a:rPr lang="en-AU"/>
                  <a:t>$'000 </a:t>
                </a:r>
              </a:p>
            </c:rich>
          </c:tx>
          <c:layout>
            <c:manualLayout>
              <c:xMode val="edge"/>
              <c:yMode val="edge"/>
              <c:x val="8.7565674255692325E-3"/>
              <c:y val="0.40438937295847677"/>
            </c:manualLayout>
          </c:layout>
          <c:spPr>
            <a:noFill/>
            <a:ln w="25400">
              <a:noFill/>
            </a:ln>
          </c:spPr>
        </c:title>
        <c:numFmt formatCode="#,##0" sourceLinked="1"/>
        <c:tickLblPos val="low"/>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5849600"/>
        <c:crosses val="autoZero"/>
        <c:crossBetween val="between"/>
        <c:majorUnit val="10000"/>
        <c:minorUnit val="120"/>
      </c:valAx>
      <c:spPr>
        <a:noFill/>
        <a:ln w="25400">
          <a:noFill/>
        </a:ln>
      </c:spPr>
    </c:plotArea>
    <c:legend>
      <c:legendPos val="b"/>
      <c:layout>
        <c:manualLayout>
          <c:xMode val="edge"/>
          <c:yMode val="edge"/>
          <c:x val="0.22066568298927608"/>
          <c:y val="0.86729494236418136"/>
          <c:w val="0.68476412427430833"/>
          <c:h val="0.12852697488049128"/>
        </c:manualLayout>
      </c:layout>
      <c:spPr>
        <a:no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1641221374045801"/>
          <c:y val="5.5194805194805185E-2"/>
          <c:w val="0.84160305343511999"/>
          <c:h val="0.75324675324675361"/>
        </c:manualLayout>
      </c:layout>
      <c:areaChart>
        <c:grouping val="standard"/>
        <c:ser>
          <c:idx val="0"/>
          <c:order val="0"/>
          <c:tx>
            <c:strRef>
              <c:f>'10'!$I$33</c:f>
              <c:strCache>
                <c:ptCount val="1"/>
                <c:pt idx="0">
                  <c:v>Renewal required</c:v>
                </c:pt>
              </c:strCache>
            </c:strRef>
          </c:tx>
          <c:spPr>
            <a:solidFill>
              <a:srgbClr val="9999FF"/>
            </a:solidFill>
            <a:ln w="25400">
              <a:noFill/>
            </a:ln>
          </c:spPr>
          <c:cat>
            <c:strRef>
              <c:f>'10'!$J$32:$N$32</c:f>
              <c:strCache>
                <c:ptCount val="5"/>
                <c:pt idx="0">
                  <c:v>2012/13</c:v>
                </c:pt>
                <c:pt idx="1">
                  <c:v>2013/14</c:v>
                </c:pt>
                <c:pt idx="2">
                  <c:v>2014/15</c:v>
                </c:pt>
                <c:pt idx="3">
                  <c:v>2015/16</c:v>
                </c:pt>
                <c:pt idx="4">
                  <c:v>2016/17</c:v>
                </c:pt>
              </c:strCache>
            </c:strRef>
          </c:cat>
          <c:val>
            <c:numRef>
              <c:f>'10'!$J$33:$N$33</c:f>
              <c:numCache>
                <c:formatCode>0</c:formatCode>
                <c:ptCount val="5"/>
                <c:pt idx="0">
                  <c:v>14034</c:v>
                </c:pt>
                <c:pt idx="1">
                  <c:v>14500</c:v>
                </c:pt>
                <c:pt idx="2">
                  <c:v>15187</c:v>
                </c:pt>
                <c:pt idx="3">
                  <c:v>15744</c:v>
                </c:pt>
                <c:pt idx="4" formatCode="General">
                  <c:v>16274</c:v>
                </c:pt>
              </c:numCache>
            </c:numRef>
          </c:val>
        </c:ser>
        <c:ser>
          <c:idx val="1"/>
          <c:order val="1"/>
          <c:tx>
            <c:strRef>
              <c:f>'10'!$I$34</c:f>
              <c:strCache>
                <c:ptCount val="1"/>
                <c:pt idx="0">
                  <c:v>Renewal program</c:v>
                </c:pt>
              </c:strCache>
            </c:strRef>
          </c:tx>
          <c:spPr>
            <a:solidFill>
              <a:srgbClr val="993366"/>
            </a:solidFill>
            <a:ln w="25400">
              <a:noFill/>
            </a:ln>
          </c:spPr>
          <c:cat>
            <c:strRef>
              <c:f>'10'!$J$32:$N$32</c:f>
              <c:strCache>
                <c:ptCount val="5"/>
                <c:pt idx="0">
                  <c:v>2012/13</c:v>
                </c:pt>
                <c:pt idx="1">
                  <c:v>2013/14</c:v>
                </c:pt>
                <c:pt idx="2">
                  <c:v>2014/15</c:v>
                </c:pt>
                <c:pt idx="3">
                  <c:v>2015/16</c:v>
                </c:pt>
                <c:pt idx="4">
                  <c:v>2016/17</c:v>
                </c:pt>
              </c:strCache>
            </c:strRef>
          </c:cat>
          <c:val>
            <c:numRef>
              <c:f>'10'!$J$34:$N$34</c:f>
              <c:numCache>
                <c:formatCode>General</c:formatCode>
                <c:ptCount val="5"/>
                <c:pt idx="0">
                  <c:v>12225</c:v>
                </c:pt>
                <c:pt idx="1">
                  <c:v>17460</c:v>
                </c:pt>
                <c:pt idx="2">
                  <c:v>15928</c:v>
                </c:pt>
                <c:pt idx="3">
                  <c:v>13145</c:v>
                </c:pt>
                <c:pt idx="4">
                  <c:v>13560</c:v>
                </c:pt>
              </c:numCache>
            </c:numRef>
          </c:val>
        </c:ser>
        <c:ser>
          <c:idx val="2"/>
          <c:order val="2"/>
          <c:tx>
            <c:strRef>
              <c:f>'10'!$I$35</c:f>
              <c:strCache>
                <c:ptCount val="1"/>
                <c:pt idx="0">
                  <c:v>Backlog</c:v>
                </c:pt>
              </c:strCache>
            </c:strRef>
          </c:tx>
          <c:spPr>
            <a:solidFill>
              <a:srgbClr val="FFFFCC"/>
            </a:solidFill>
            <a:ln w="25400">
              <a:noFill/>
            </a:ln>
          </c:spPr>
          <c:cat>
            <c:strRef>
              <c:f>'10'!$J$32:$N$32</c:f>
              <c:strCache>
                <c:ptCount val="5"/>
                <c:pt idx="0">
                  <c:v>2012/13</c:v>
                </c:pt>
                <c:pt idx="1">
                  <c:v>2013/14</c:v>
                </c:pt>
                <c:pt idx="2">
                  <c:v>2014/15</c:v>
                </c:pt>
                <c:pt idx="3">
                  <c:v>2015/16</c:v>
                </c:pt>
                <c:pt idx="4">
                  <c:v>2016/17</c:v>
                </c:pt>
              </c:strCache>
            </c:strRef>
          </c:cat>
          <c:val>
            <c:numRef>
              <c:f>'10'!$J$35:$N$35</c:f>
              <c:numCache>
                <c:formatCode>0</c:formatCode>
                <c:ptCount val="5"/>
                <c:pt idx="0" formatCode="General">
                  <c:v>5000</c:v>
                </c:pt>
                <c:pt idx="1">
                  <c:v>2040</c:v>
                </c:pt>
                <c:pt idx="2">
                  <c:v>1299</c:v>
                </c:pt>
                <c:pt idx="3">
                  <c:v>3898</c:v>
                </c:pt>
                <c:pt idx="4">
                  <c:v>6612</c:v>
                </c:pt>
              </c:numCache>
            </c:numRef>
          </c:val>
        </c:ser>
        <c:axId val="106037632"/>
        <c:axId val="106039168"/>
      </c:areaChart>
      <c:catAx>
        <c:axId val="106037632"/>
        <c:scaling>
          <c:orientation val="minMax"/>
        </c:scaling>
        <c:axPos val="b"/>
        <c:numFmt formatCode="General"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Narrow"/>
                <a:ea typeface="Arial Narrow"/>
                <a:cs typeface="Arial Narrow"/>
              </a:defRPr>
            </a:pPr>
            <a:endParaRPr lang="en-US"/>
          </a:p>
        </c:txPr>
        <c:crossAx val="106039168"/>
        <c:crosses val="autoZero"/>
        <c:auto val="1"/>
        <c:lblAlgn val="ctr"/>
        <c:lblOffset val="100"/>
        <c:tickLblSkip val="1"/>
        <c:tickMarkSkip val="1"/>
      </c:catAx>
      <c:valAx>
        <c:axId val="106039168"/>
        <c:scaling>
          <c:orientation val="minMax"/>
          <c:max val="20000"/>
          <c:min val="0"/>
        </c:scaling>
        <c:axPos val="l"/>
        <c:majorGridlines>
          <c:spPr>
            <a:ln w="3175">
              <a:solidFill>
                <a:srgbClr val="000000"/>
              </a:solidFill>
              <a:prstDash val="solid"/>
            </a:ln>
          </c:spPr>
        </c:majorGridlines>
        <c:title>
          <c:tx>
            <c:rich>
              <a:bodyPr/>
              <a:lstStyle/>
              <a:p>
                <a:pPr>
                  <a:defRPr sz="850" b="0" i="0" u="none" strike="noStrike" baseline="0">
                    <a:solidFill>
                      <a:srgbClr val="000000"/>
                    </a:solidFill>
                    <a:latin typeface="Arial Narrow"/>
                    <a:ea typeface="Arial Narrow"/>
                    <a:cs typeface="Arial Narrow"/>
                  </a:defRPr>
                </a:pPr>
                <a:r>
                  <a:rPr lang="en-AU"/>
                  <a:t>$'000 </a:t>
                </a:r>
              </a:p>
            </c:rich>
          </c:tx>
          <c:layout>
            <c:manualLayout>
              <c:xMode val="edge"/>
              <c:yMode val="edge"/>
              <c:x val="9.5419847328244278E-3"/>
              <c:y val="0.40259740259740262"/>
            </c:manualLayout>
          </c:layout>
          <c:spPr>
            <a:noFill/>
            <a:ln w="25400">
              <a:noFill/>
            </a:ln>
          </c:spPr>
        </c:title>
        <c:numFmt formatCode="#,##0" sourceLinked="0"/>
        <c:tickLblPos val="nextTo"/>
        <c:spPr>
          <a:ln w="3175">
            <a:solidFill>
              <a:srgbClr val="000000"/>
            </a:solidFill>
            <a:prstDash val="solid"/>
          </a:ln>
        </c:spPr>
        <c:txPr>
          <a:bodyPr rot="0" vert="horz"/>
          <a:lstStyle/>
          <a:p>
            <a:pPr>
              <a:defRPr sz="850" b="0" i="0" u="none" strike="noStrike" baseline="0">
                <a:solidFill>
                  <a:srgbClr val="000000"/>
                </a:solidFill>
                <a:latin typeface="Arial Narrow"/>
                <a:ea typeface="Arial Narrow"/>
                <a:cs typeface="Arial Narrow"/>
              </a:defRPr>
            </a:pPr>
            <a:endParaRPr lang="en-US"/>
          </a:p>
        </c:txPr>
        <c:crossAx val="106037632"/>
        <c:crosses val="autoZero"/>
        <c:crossBetween val="midCat"/>
        <c:majorUnit val="5000"/>
        <c:minorUnit val="120"/>
      </c:valAx>
      <c:spPr>
        <a:noFill/>
        <a:ln w="25400">
          <a:noFill/>
        </a:ln>
      </c:spPr>
    </c:plotArea>
    <c:legend>
      <c:legendPos val="r"/>
      <c:layout>
        <c:manualLayout>
          <c:xMode val="edge"/>
          <c:yMode val="edge"/>
          <c:x val="0.15458015267175573"/>
          <c:y val="0.9058441558441559"/>
          <c:w val="0.73091603053435161"/>
          <c:h val="7.1428571428571411E-2"/>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zero"/>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2323256635212752"/>
          <c:y val="8.2192147332278004E-2"/>
          <c:w val="0.81010260831480563"/>
          <c:h val="0.74429555639785416"/>
        </c:manualLayout>
      </c:layout>
      <c:barChart>
        <c:barDir val="col"/>
        <c:grouping val="clustered"/>
        <c:ser>
          <c:idx val="0"/>
          <c:order val="0"/>
          <c:spPr>
            <a:solidFill>
              <a:srgbClr val="9999FF"/>
            </a:solidFill>
            <a:ln w="25400">
              <a:noFill/>
            </a:ln>
          </c:spPr>
          <c:dPt>
            <c:idx val="0"/>
            <c:spPr>
              <a:solidFill>
                <a:srgbClr val="FF0000"/>
              </a:solidFill>
              <a:ln w="25400">
                <a:noFill/>
              </a:ln>
            </c:spPr>
          </c:dPt>
          <c:dPt>
            <c:idx val="1"/>
            <c:spPr>
              <a:solidFill>
                <a:srgbClr val="FF0000"/>
              </a:solidFill>
              <a:ln w="25400">
                <a:noFill/>
              </a:ln>
            </c:spPr>
          </c:dPt>
          <c:dPt>
            <c:idx val="2"/>
            <c:spPr>
              <a:solidFill>
                <a:schemeClr val="bg1">
                  <a:lumMod val="75000"/>
                </a:schemeClr>
              </a:solidFill>
              <a:ln w="25400">
                <a:noFill/>
              </a:ln>
            </c:spPr>
          </c:dPt>
          <c:dPt>
            <c:idx val="3"/>
            <c:spPr>
              <a:solidFill>
                <a:schemeClr val="accent1">
                  <a:lumMod val="60000"/>
                  <a:lumOff val="40000"/>
                </a:schemeClr>
              </a:solidFill>
              <a:ln w="25400">
                <a:noFill/>
              </a:ln>
            </c:spPr>
          </c:dPt>
          <c:dPt>
            <c:idx val="4"/>
            <c:spPr>
              <a:solidFill>
                <a:schemeClr val="accent1">
                  <a:lumMod val="60000"/>
                  <a:lumOff val="40000"/>
                </a:schemeClr>
              </a:solidFill>
              <a:ln w="25400">
                <a:noFill/>
              </a:ln>
            </c:spPr>
          </c:dPt>
          <c:dPt>
            <c:idx val="5"/>
            <c:spPr>
              <a:solidFill>
                <a:schemeClr val="accent1">
                  <a:lumMod val="60000"/>
                  <a:lumOff val="40000"/>
                </a:schemeClr>
              </a:solidFill>
              <a:ln w="25400">
                <a:noFill/>
              </a:ln>
            </c:spPr>
          </c:dPt>
          <c:dLbls>
            <c:numFmt formatCode="0.0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Pos val="inEnd"/>
            <c:showVal val="1"/>
          </c:dLbls>
          <c:cat>
            <c:strRef>
              <c:f>CEO!$D$21:$I$21</c:f>
              <c:strCache>
                <c:ptCount val="6"/>
                <c:pt idx="0">
                  <c:v>A2011/12</c:v>
                </c:pt>
                <c:pt idx="1">
                  <c:v>F2012/13</c:v>
                </c:pt>
                <c:pt idx="2">
                  <c:v>B2013/14</c:v>
                </c:pt>
                <c:pt idx="3">
                  <c:v>SRP2014/15</c:v>
                </c:pt>
                <c:pt idx="4">
                  <c:v>SRP2015/16</c:v>
                </c:pt>
                <c:pt idx="5">
                  <c:v>SRP2016/17</c:v>
                </c:pt>
              </c:strCache>
            </c:strRef>
          </c:cat>
          <c:val>
            <c:numRef>
              <c:f>CEO!$D$22:$I$22</c:f>
              <c:numCache>
                <c:formatCode>0.0</c:formatCode>
                <c:ptCount val="6"/>
                <c:pt idx="0">
                  <c:v>31.6</c:v>
                </c:pt>
                <c:pt idx="1">
                  <c:v>23.48</c:v>
                </c:pt>
                <c:pt idx="2">
                  <c:v>12.21</c:v>
                </c:pt>
                <c:pt idx="3">
                  <c:v>12.4</c:v>
                </c:pt>
                <c:pt idx="4">
                  <c:v>12.8</c:v>
                </c:pt>
                <c:pt idx="5">
                  <c:v>13</c:v>
                </c:pt>
              </c:numCache>
            </c:numRef>
          </c:val>
        </c:ser>
        <c:dLbls>
          <c:showVal val="1"/>
        </c:dLbls>
        <c:axId val="103961344"/>
        <c:axId val="103962880"/>
      </c:barChart>
      <c:catAx>
        <c:axId val="103961344"/>
        <c:scaling>
          <c:orientation val="minMax"/>
        </c:scaling>
        <c:axPos val="b"/>
        <c:numFmt formatCode="General"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3962880"/>
        <c:crosses val="autoZero"/>
        <c:auto val="1"/>
        <c:lblAlgn val="ctr"/>
        <c:lblOffset val="100"/>
        <c:tickLblSkip val="1"/>
        <c:tickMarkSkip val="1"/>
      </c:catAx>
      <c:valAx>
        <c:axId val="103962880"/>
        <c:scaling>
          <c:orientation val="minMax"/>
          <c:max val="40"/>
          <c:min val="0"/>
        </c:scaling>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Narrow"/>
                    <a:ea typeface="Arial Narrow"/>
                    <a:cs typeface="Arial Narrow"/>
                  </a:defRPr>
                </a:pPr>
                <a:r>
                  <a:rPr lang="en-AU"/>
                  <a:t>cash on hand $M</a:t>
                </a:r>
              </a:p>
            </c:rich>
          </c:tx>
          <c:layout>
            <c:manualLayout>
              <c:xMode val="edge"/>
              <c:yMode val="edge"/>
              <c:x val="1.0101010101010105E-2"/>
              <c:y val="0.27397404091611827"/>
            </c:manualLayout>
          </c:layout>
          <c:spPr>
            <a:noFill/>
            <a:ln w="25400">
              <a:noFill/>
            </a:ln>
          </c:spPr>
        </c:title>
        <c:numFmt formatCode="0.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3961344"/>
        <c:crosses val="autoZero"/>
        <c:crossBetween val="between"/>
        <c:majorUnit val="10"/>
        <c:minorUnit val="2"/>
      </c:valAx>
      <c:spPr>
        <a:noFill/>
        <a:ln w="25400">
          <a:noFill/>
        </a:ln>
      </c:spPr>
    </c:plotArea>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2298399203785758"/>
          <c:y val="8.1818363410785272E-2"/>
          <c:w val="0.81048466883964831"/>
          <c:h val="0.74545619996492885"/>
        </c:manualLayout>
      </c:layout>
      <c:barChart>
        <c:barDir val="col"/>
        <c:grouping val="clustered"/>
        <c:ser>
          <c:idx val="0"/>
          <c:order val="0"/>
          <c:spPr>
            <a:solidFill>
              <a:srgbClr val="9999FF"/>
            </a:solidFill>
            <a:ln w="25400">
              <a:noFill/>
            </a:ln>
          </c:spPr>
          <c:dPt>
            <c:idx val="0"/>
            <c:spPr>
              <a:solidFill>
                <a:srgbClr val="FF0000"/>
              </a:solidFill>
              <a:ln w="25400">
                <a:noFill/>
              </a:ln>
            </c:spPr>
          </c:dPt>
          <c:dPt>
            <c:idx val="1"/>
            <c:spPr>
              <a:solidFill>
                <a:srgbClr val="FF0000"/>
              </a:solidFill>
              <a:ln w="25400">
                <a:noFill/>
              </a:ln>
            </c:spPr>
          </c:dPt>
          <c:dPt>
            <c:idx val="2"/>
            <c:spPr>
              <a:solidFill>
                <a:schemeClr val="bg1">
                  <a:lumMod val="75000"/>
                </a:schemeClr>
              </a:solidFill>
              <a:ln w="25400">
                <a:noFill/>
              </a:ln>
            </c:spPr>
          </c:dPt>
          <c:dPt>
            <c:idx val="3"/>
            <c:spPr>
              <a:solidFill>
                <a:schemeClr val="accent1">
                  <a:lumMod val="60000"/>
                  <a:lumOff val="40000"/>
                </a:schemeClr>
              </a:solidFill>
              <a:ln w="25400">
                <a:noFill/>
              </a:ln>
            </c:spPr>
          </c:dPt>
          <c:dPt>
            <c:idx val="4"/>
            <c:spPr>
              <a:solidFill>
                <a:schemeClr val="accent1">
                  <a:lumMod val="60000"/>
                  <a:lumOff val="40000"/>
                </a:schemeClr>
              </a:solidFill>
              <a:ln w="25400">
                <a:noFill/>
              </a:ln>
            </c:spPr>
          </c:dPt>
          <c:dPt>
            <c:idx val="5"/>
            <c:spPr>
              <a:solidFill>
                <a:schemeClr val="accent1">
                  <a:lumMod val="60000"/>
                  <a:lumOff val="40000"/>
                </a:schemeClr>
              </a:solidFill>
              <a:ln w="25400">
                <a:noFill/>
              </a:ln>
            </c:spPr>
          </c:dPt>
          <c:dLbls>
            <c:numFmt formatCode="0.0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Pos val="inEnd"/>
            <c:showVal val="1"/>
          </c:dLbls>
          <c:cat>
            <c:strRef>
              <c:f>CEO!$D$26:$I$26</c:f>
              <c:strCache>
                <c:ptCount val="6"/>
                <c:pt idx="0">
                  <c:v>A2011/12</c:v>
                </c:pt>
                <c:pt idx="1">
                  <c:v>F2012/13</c:v>
                </c:pt>
                <c:pt idx="2">
                  <c:v>B2013/14</c:v>
                </c:pt>
                <c:pt idx="3">
                  <c:v>SRP2014/15</c:v>
                </c:pt>
                <c:pt idx="4">
                  <c:v>SRP2015/16</c:v>
                </c:pt>
                <c:pt idx="5">
                  <c:v>SRP2016/17</c:v>
                </c:pt>
              </c:strCache>
            </c:strRef>
          </c:cat>
          <c:val>
            <c:numRef>
              <c:f>CEO!$D$27:$I$27</c:f>
              <c:numCache>
                <c:formatCode>0.0</c:formatCode>
                <c:ptCount val="6"/>
                <c:pt idx="0">
                  <c:v>28.5</c:v>
                </c:pt>
                <c:pt idx="1">
                  <c:v>22.62</c:v>
                </c:pt>
                <c:pt idx="2">
                  <c:v>30.72</c:v>
                </c:pt>
                <c:pt idx="3">
                  <c:v>23.2</c:v>
                </c:pt>
                <c:pt idx="4">
                  <c:v>18.5</c:v>
                </c:pt>
                <c:pt idx="5">
                  <c:v>17.3</c:v>
                </c:pt>
              </c:numCache>
            </c:numRef>
          </c:val>
        </c:ser>
        <c:dLbls>
          <c:showVal val="1"/>
        </c:dLbls>
        <c:axId val="104014208"/>
        <c:axId val="104015744"/>
      </c:barChart>
      <c:catAx>
        <c:axId val="104014208"/>
        <c:scaling>
          <c:orientation val="minMax"/>
        </c:scaling>
        <c:axPos val="b"/>
        <c:numFmt formatCode="General"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015744"/>
        <c:crosses val="autoZero"/>
        <c:auto val="1"/>
        <c:lblAlgn val="ctr"/>
        <c:lblOffset val="100"/>
        <c:tickLblSkip val="1"/>
        <c:tickMarkSkip val="1"/>
      </c:catAx>
      <c:valAx>
        <c:axId val="104015744"/>
        <c:scaling>
          <c:orientation val="minMax"/>
          <c:max val="40"/>
          <c:min val="0"/>
        </c:scaling>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Narrow"/>
                    <a:ea typeface="Arial Narrow"/>
                    <a:cs typeface="Arial Narrow"/>
                  </a:defRPr>
                </a:pPr>
                <a:r>
                  <a:rPr lang="en-AU"/>
                  <a:t>capital works $M</a:t>
                </a:r>
              </a:p>
            </c:rich>
          </c:tx>
          <c:layout>
            <c:manualLayout>
              <c:xMode val="edge"/>
              <c:yMode val="edge"/>
              <c:x val="1.0080645161290319E-2"/>
              <c:y val="0.27727320448580289"/>
            </c:manualLayout>
          </c:layout>
          <c:spPr>
            <a:noFill/>
            <a:ln w="25400">
              <a:noFill/>
            </a:ln>
          </c:spPr>
        </c:title>
        <c:numFmt formatCode="0.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014208"/>
        <c:crosses val="autoZero"/>
        <c:crossBetween val="between"/>
        <c:majorUnit val="10"/>
        <c:minorUnit val="2"/>
      </c:valAx>
      <c:spPr>
        <a:noFill/>
        <a:ln w="25400">
          <a:noFill/>
        </a:ln>
      </c:spPr>
    </c:plotArea>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187122736418517"/>
          <c:y val="8.1447963800904979E-2"/>
          <c:w val="0.81488933601610025"/>
          <c:h val="0.74660633484162897"/>
        </c:manualLayout>
      </c:layout>
      <c:barChart>
        <c:barDir val="col"/>
        <c:grouping val="clustered"/>
        <c:ser>
          <c:idx val="0"/>
          <c:order val="0"/>
          <c:spPr>
            <a:solidFill>
              <a:srgbClr val="9999FF"/>
            </a:solidFill>
            <a:ln w="25400">
              <a:noFill/>
            </a:ln>
          </c:spPr>
          <c:dPt>
            <c:idx val="0"/>
            <c:spPr>
              <a:solidFill>
                <a:srgbClr val="FF0000"/>
              </a:solidFill>
              <a:ln w="25400">
                <a:noFill/>
              </a:ln>
            </c:spPr>
          </c:dPt>
          <c:dPt>
            <c:idx val="1"/>
            <c:spPr>
              <a:solidFill>
                <a:srgbClr val="FF0000"/>
              </a:solidFill>
              <a:ln w="25400">
                <a:noFill/>
              </a:ln>
            </c:spPr>
          </c:dPt>
          <c:dPt>
            <c:idx val="2"/>
            <c:spPr>
              <a:solidFill>
                <a:schemeClr val="bg1">
                  <a:lumMod val="75000"/>
                </a:schemeClr>
              </a:solidFill>
              <a:ln w="25400">
                <a:noFill/>
              </a:ln>
            </c:spPr>
          </c:dPt>
          <c:dPt>
            <c:idx val="3"/>
            <c:spPr>
              <a:solidFill>
                <a:schemeClr val="accent1">
                  <a:lumMod val="60000"/>
                  <a:lumOff val="40000"/>
                </a:schemeClr>
              </a:solidFill>
              <a:ln w="25400">
                <a:noFill/>
              </a:ln>
            </c:spPr>
          </c:dPt>
          <c:dPt>
            <c:idx val="4"/>
            <c:spPr>
              <a:solidFill>
                <a:schemeClr val="accent1">
                  <a:lumMod val="60000"/>
                  <a:lumOff val="40000"/>
                </a:schemeClr>
              </a:solidFill>
              <a:ln w="25400">
                <a:noFill/>
              </a:ln>
            </c:spPr>
          </c:dPt>
          <c:dPt>
            <c:idx val="5"/>
            <c:spPr>
              <a:solidFill>
                <a:schemeClr val="accent1">
                  <a:lumMod val="60000"/>
                  <a:lumOff val="40000"/>
                </a:schemeClr>
              </a:solidFill>
              <a:ln w="25400">
                <a:noFill/>
              </a:ln>
            </c:spPr>
          </c:dPt>
          <c:dLbls>
            <c:numFmt formatCode="0.0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Pos val="inEnd"/>
            <c:showVal val="1"/>
          </c:dLbls>
          <c:cat>
            <c:strRef>
              <c:f>CEO!$D$36:$I$36</c:f>
              <c:strCache>
                <c:ptCount val="6"/>
                <c:pt idx="0">
                  <c:v>A2012</c:v>
                </c:pt>
                <c:pt idx="1">
                  <c:v>F2013</c:v>
                </c:pt>
                <c:pt idx="2">
                  <c:v>B2014</c:v>
                </c:pt>
                <c:pt idx="3">
                  <c:v>SRP2015</c:v>
                </c:pt>
                <c:pt idx="4">
                  <c:v>SRP2016</c:v>
                </c:pt>
                <c:pt idx="5">
                  <c:v>SRP2017</c:v>
                </c:pt>
              </c:strCache>
            </c:strRef>
          </c:cat>
          <c:val>
            <c:numRef>
              <c:f>CEO!$D$37:$I$37</c:f>
              <c:numCache>
                <c:formatCode>0.00</c:formatCode>
                <c:ptCount val="6"/>
                <c:pt idx="0">
                  <c:v>27.7</c:v>
                </c:pt>
                <c:pt idx="1">
                  <c:v>17.64</c:v>
                </c:pt>
                <c:pt idx="2">
                  <c:v>5.03</c:v>
                </c:pt>
                <c:pt idx="3">
                  <c:v>5.14</c:v>
                </c:pt>
                <c:pt idx="4">
                  <c:v>5.26</c:v>
                </c:pt>
                <c:pt idx="5">
                  <c:v>5.37</c:v>
                </c:pt>
              </c:numCache>
            </c:numRef>
          </c:val>
        </c:ser>
        <c:dLbls>
          <c:showVal val="1"/>
        </c:dLbls>
        <c:axId val="104075264"/>
        <c:axId val="104076800"/>
      </c:barChart>
      <c:catAx>
        <c:axId val="104075264"/>
        <c:scaling>
          <c:orientation val="minMax"/>
        </c:scaling>
        <c:axPos val="b"/>
        <c:numFmt formatCode="General"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076800"/>
        <c:crosses val="autoZero"/>
        <c:auto val="1"/>
        <c:lblAlgn val="ctr"/>
        <c:lblOffset val="100"/>
        <c:tickLblSkip val="1"/>
        <c:tickMarkSkip val="1"/>
      </c:catAx>
      <c:valAx>
        <c:axId val="104076800"/>
        <c:scaling>
          <c:orientation val="minMax"/>
          <c:max val="40"/>
          <c:min val="0"/>
        </c:scaling>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Narrow"/>
                    <a:ea typeface="Arial Narrow"/>
                    <a:cs typeface="Arial Narrow"/>
                  </a:defRPr>
                </a:pPr>
                <a:r>
                  <a:rPr lang="en-AU"/>
                  <a:t>working capital $M</a:t>
                </a:r>
              </a:p>
            </c:rich>
          </c:tx>
          <c:layout>
            <c:manualLayout>
              <c:xMode val="edge"/>
              <c:yMode val="edge"/>
              <c:x val="1.0060362173038228E-2"/>
              <c:y val="0.27601809954751277"/>
            </c:manualLayout>
          </c:layout>
          <c:spPr>
            <a:noFill/>
            <a:ln w="25400">
              <a:noFill/>
            </a:ln>
          </c:spPr>
        </c:title>
        <c:numFmt formatCode="0.0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075264"/>
        <c:crosses val="autoZero"/>
        <c:crossBetween val="between"/>
        <c:majorUnit val="10"/>
        <c:minorUnit val="2"/>
      </c:valAx>
      <c:spPr>
        <a:noFill/>
        <a:ln w="25400">
          <a:noFill/>
        </a:ln>
      </c:spPr>
    </c:plotArea>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9.8231827111984527E-2"/>
          <c:y val="7.5000305177023024E-2"/>
          <c:w val="0.77996070726915845"/>
          <c:h val="0.76666978625401683"/>
        </c:manualLayout>
      </c:layout>
      <c:barChart>
        <c:barDir val="col"/>
        <c:grouping val="clustered"/>
        <c:ser>
          <c:idx val="0"/>
          <c:order val="0"/>
          <c:spPr>
            <a:solidFill>
              <a:srgbClr val="9999FF"/>
            </a:solidFill>
            <a:ln w="25400">
              <a:noFill/>
            </a:ln>
          </c:spPr>
          <c:dPt>
            <c:idx val="0"/>
            <c:spPr>
              <a:solidFill>
                <a:srgbClr val="FF0000"/>
              </a:solidFill>
              <a:ln w="25400">
                <a:noFill/>
              </a:ln>
            </c:spPr>
          </c:dPt>
          <c:dPt>
            <c:idx val="1"/>
            <c:spPr>
              <a:solidFill>
                <a:srgbClr val="C0C0C0"/>
              </a:solidFill>
              <a:ln w="25400">
                <a:noFill/>
              </a:ln>
            </c:spPr>
          </c:dPt>
          <c:dPt>
            <c:idx val="2"/>
            <c:spPr>
              <a:solidFill>
                <a:schemeClr val="accent1">
                  <a:lumMod val="60000"/>
                  <a:lumOff val="40000"/>
                </a:schemeClr>
              </a:solidFill>
              <a:ln w="25400">
                <a:noFill/>
              </a:ln>
            </c:spPr>
          </c:dPt>
          <c:dPt>
            <c:idx val="3"/>
            <c:spPr>
              <a:solidFill>
                <a:schemeClr val="accent1">
                  <a:lumMod val="60000"/>
                  <a:lumOff val="40000"/>
                </a:schemeClr>
              </a:solidFill>
              <a:ln w="25400">
                <a:noFill/>
              </a:ln>
            </c:spPr>
          </c:dPt>
          <c:dPt>
            <c:idx val="4"/>
            <c:spPr>
              <a:solidFill>
                <a:schemeClr val="accent1">
                  <a:lumMod val="60000"/>
                  <a:lumOff val="40000"/>
                </a:schemeClr>
              </a:solidFill>
              <a:ln w="25400">
                <a:noFill/>
              </a:ln>
            </c:spPr>
          </c:dPt>
          <c:dLbls>
            <c:numFmt formatCode="0.0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Pos val="inEnd"/>
            <c:showVal val="1"/>
          </c:dLbls>
          <c:cat>
            <c:strRef>
              <c:f>CEO!$D$41:$H$41</c:f>
              <c:strCache>
                <c:ptCount val="5"/>
                <c:pt idx="0">
                  <c:v>F2012/13</c:v>
                </c:pt>
                <c:pt idx="1">
                  <c:v>B2013/14</c:v>
                </c:pt>
                <c:pt idx="2">
                  <c:v>SRP2014/15</c:v>
                </c:pt>
                <c:pt idx="3">
                  <c:v>SRP201516</c:v>
                </c:pt>
                <c:pt idx="4">
                  <c:v>SRP2016/17</c:v>
                </c:pt>
              </c:strCache>
            </c:strRef>
          </c:cat>
          <c:val>
            <c:numRef>
              <c:f>CEO!$D$42:$H$42</c:f>
              <c:numCache>
                <c:formatCode>0.00</c:formatCode>
                <c:ptCount val="5"/>
                <c:pt idx="0">
                  <c:v>-4.83</c:v>
                </c:pt>
                <c:pt idx="1">
                  <c:v>-5.23</c:v>
                </c:pt>
                <c:pt idx="2">
                  <c:v>-4.01</c:v>
                </c:pt>
                <c:pt idx="3">
                  <c:v>-3.45</c:v>
                </c:pt>
                <c:pt idx="4">
                  <c:v>-2.94</c:v>
                </c:pt>
              </c:numCache>
            </c:numRef>
          </c:val>
        </c:ser>
        <c:dLbls>
          <c:showVal val="1"/>
        </c:dLbls>
        <c:axId val="104102912"/>
        <c:axId val="104104704"/>
      </c:barChart>
      <c:catAx>
        <c:axId val="104102912"/>
        <c:scaling>
          <c:orientation val="minMax"/>
        </c:scaling>
        <c:axPos val="b"/>
        <c:numFmt formatCode="General" sourceLinked="1"/>
        <c:tickLblPos val="low"/>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104704"/>
        <c:crosses val="autoZero"/>
        <c:auto val="1"/>
        <c:lblAlgn val="ctr"/>
        <c:lblOffset val="100"/>
        <c:tickLblSkip val="1"/>
        <c:tickMarkSkip val="1"/>
      </c:catAx>
      <c:valAx>
        <c:axId val="104104704"/>
        <c:scaling>
          <c:orientation val="minMax"/>
          <c:max val="1"/>
          <c:min val="-6"/>
        </c:scaling>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Narrow"/>
                    <a:ea typeface="Arial Narrow"/>
                    <a:cs typeface="Arial Narrow"/>
                  </a:defRPr>
                </a:pPr>
                <a:r>
                  <a:rPr lang="en-AU"/>
                  <a:t>underlying surplus / -deficit $M
</a:t>
                </a:r>
              </a:p>
            </c:rich>
          </c:tx>
          <c:layout>
            <c:manualLayout>
              <c:xMode val="edge"/>
              <c:yMode val="edge"/>
              <c:x val="9.8231827111984766E-3"/>
              <c:y val="0.18750087489063871"/>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102912"/>
        <c:crosses val="autoZero"/>
        <c:crossBetween val="between"/>
        <c:majorUnit val="2"/>
        <c:minorUnit val="1"/>
      </c:valAx>
      <c:spPr>
        <a:noFill/>
        <a:ln w="25400">
          <a:noFill/>
        </a:ln>
      </c:spPr>
    </c:plotArea>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0240983937672438"/>
          <c:y val="6.7924653457866829E-2"/>
          <c:w val="0.84136711174210543"/>
          <c:h val="0.66792575900235662"/>
        </c:manualLayout>
      </c:layout>
      <c:barChart>
        <c:barDir val="col"/>
        <c:grouping val="clustered"/>
        <c:ser>
          <c:idx val="1"/>
          <c:order val="0"/>
          <c:tx>
            <c:strRef>
              <c:f>CEO!$C$46</c:f>
              <c:strCache>
                <c:ptCount val="1"/>
                <c:pt idx="0">
                  <c:v>2012/13</c:v>
                </c:pt>
              </c:strCache>
            </c:strRef>
          </c:tx>
          <c:spPr>
            <a:solidFill>
              <a:srgbClr val="FF0000"/>
            </a:solidFill>
            <a:ln w="25400">
              <a:noFill/>
            </a:ln>
          </c:spPr>
          <c:dLbls>
            <c:dLbl>
              <c:idx val="0"/>
              <c:numFmt formatCode="0.0" sourceLinked="0"/>
              <c:spPr>
                <a:solidFill>
                  <a:srgbClr val="FF0000"/>
                </a:solid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
            <c:numFmt formatCode="0.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Pos val="inEnd"/>
            <c:showVal val="1"/>
          </c:dLbls>
          <c:cat>
            <c:strRef>
              <c:f>CEO!$D$45:$I$45</c:f>
              <c:strCache>
                <c:ptCount val="6"/>
                <c:pt idx="0">
                  <c:v>Advocacy &amp; leadership</c:v>
                </c:pt>
                <c:pt idx="1">
                  <c:v>Community &amp;  eco dev</c:v>
                </c:pt>
                <c:pt idx="2">
                  <c:v>Community participation</c:v>
                </c:pt>
                <c:pt idx="3">
                  <c:v>Resource manag</c:v>
                </c:pt>
                <c:pt idx="4">
                  <c:v>Quality service</c:v>
                </c:pt>
                <c:pt idx="5">
                  <c:v>Urban dev &amp; environ</c:v>
                </c:pt>
              </c:strCache>
            </c:strRef>
          </c:cat>
          <c:val>
            <c:numRef>
              <c:f>CEO!$D$46:$I$46</c:f>
              <c:numCache>
                <c:formatCode>General</c:formatCode>
                <c:ptCount val="6"/>
                <c:pt idx="0">
                  <c:v>3.12</c:v>
                </c:pt>
                <c:pt idx="1">
                  <c:v>12.27</c:v>
                </c:pt>
                <c:pt idx="2">
                  <c:v>0.56999999999999995</c:v>
                </c:pt>
                <c:pt idx="3">
                  <c:v>5.56</c:v>
                </c:pt>
                <c:pt idx="4">
                  <c:v>2.4500000000000002</c:v>
                </c:pt>
                <c:pt idx="5">
                  <c:v>15.54</c:v>
                </c:pt>
              </c:numCache>
            </c:numRef>
          </c:val>
        </c:ser>
        <c:ser>
          <c:idx val="0"/>
          <c:order val="1"/>
          <c:tx>
            <c:strRef>
              <c:f>CEO!$C$47</c:f>
              <c:strCache>
                <c:ptCount val="1"/>
                <c:pt idx="0">
                  <c:v>2013/14</c:v>
                </c:pt>
              </c:strCache>
            </c:strRef>
          </c:tx>
          <c:spPr>
            <a:solidFill>
              <a:srgbClr val="C0C0C0"/>
            </a:solidFill>
            <a:ln w="25400">
              <a:noFill/>
            </a:ln>
          </c:spPr>
          <c:dLbls>
            <c:dLbl>
              <c:idx val="5"/>
              <c:layout/>
              <c:tx>
                <c:rich>
                  <a:bodyPr/>
                  <a:lstStyle/>
                  <a:p>
                    <a:r>
                      <a:rPr lang="en-AU"/>
                      <a:t>17.9</a:t>
                    </a:r>
                  </a:p>
                </c:rich>
              </c:tx>
              <c:dLblPos val="inEnd"/>
            </c:dLbl>
            <c:numFmt formatCode="0.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Pos val="inEnd"/>
            <c:showVal val="1"/>
          </c:dLbls>
          <c:cat>
            <c:strRef>
              <c:f>CEO!$D$45:$I$45</c:f>
              <c:strCache>
                <c:ptCount val="6"/>
                <c:pt idx="0">
                  <c:v>Advocacy &amp; leadership</c:v>
                </c:pt>
                <c:pt idx="1">
                  <c:v>Community &amp;  eco dev</c:v>
                </c:pt>
                <c:pt idx="2">
                  <c:v>Community participation</c:v>
                </c:pt>
                <c:pt idx="3">
                  <c:v>Resource manag</c:v>
                </c:pt>
                <c:pt idx="4">
                  <c:v>Quality service</c:v>
                </c:pt>
                <c:pt idx="5">
                  <c:v>Urban dev &amp; environ</c:v>
                </c:pt>
              </c:strCache>
            </c:strRef>
          </c:cat>
          <c:val>
            <c:numRef>
              <c:f>CEO!$D$47:$I$47</c:f>
              <c:numCache>
                <c:formatCode>0.0</c:formatCode>
                <c:ptCount val="6"/>
                <c:pt idx="0">
                  <c:v>3.302</c:v>
                </c:pt>
                <c:pt idx="1">
                  <c:v>12.455</c:v>
                </c:pt>
                <c:pt idx="2">
                  <c:v>0.53700000000000003</c:v>
                </c:pt>
                <c:pt idx="3">
                  <c:v>5.6559999999999997</c:v>
                </c:pt>
                <c:pt idx="4" formatCode="General">
                  <c:v>2.72</c:v>
                </c:pt>
                <c:pt idx="5" formatCode="General">
                  <c:v>17.934000000000001</c:v>
                </c:pt>
              </c:numCache>
            </c:numRef>
          </c:val>
        </c:ser>
        <c:dLbls>
          <c:showVal val="1"/>
        </c:dLbls>
        <c:gapWidth val="90"/>
        <c:axId val="104134144"/>
        <c:axId val="104135680"/>
      </c:barChart>
      <c:catAx>
        <c:axId val="104134144"/>
        <c:scaling>
          <c:orientation val="minMax"/>
        </c:scaling>
        <c:axPos val="b"/>
        <c:numFmt formatCode="General"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135680"/>
        <c:crosses val="autoZero"/>
        <c:auto val="1"/>
        <c:lblAlgn val="ctr"/>
        <c:lblOffset val="100"/>
        <c:tickLblSkip val="1"/>
        <c:tickMarkSkip val="1"/>
      </c:catAx>
      <c:valAx>
        <c:axId val="104135680"/>
        <c:scaling>
          <c:orientation val="minMax"/>
          <c:max val="20"/>
          <c:min val="0"/>
        </c:scaling>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Narrow"/>
                    <a:ea typeface="Arial Narrow"/>
                    <a:cs typeface="Arial Narrow"/>
                  </a:defRPr>
                </a:pPr>
                <a:r>
                  <a:rPr lang="en-AU"/>
                  <a:t>net cost $M   </a:t>
                </a:r>
              </a:p>
            </c:rich>
          </c:tx>
          <c:layout>
            <c:manualLayout>
              <c:xMode val="edge"/>
              <c:yMode val="edge"/>
              <c:x val="1.0040160642570356E-2"/>
              <c:y val="0.30188718862972502"/>
            </c:manualLayout>
          </c:layout>
          <c:spPr>
            <a:noFill/>
            <a:ln w="25400">
              <a:noFill/>
            </a:ln>
          </c:spPr>
        </c:title>
        <c:numFmt formatCode="General"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134144"/>
        <c:crosses val="autoZero"/>
        <c:crossBetween val="between"/>
        <c:majorUnit val="4"/>
        <c:minorUnit val="2"/>
      </c:valAx>
      <c:spPr>
        <a:noFill/>
        <a:ln w="25400">
          <a:noFill/>
        </a:ln>
      </c:spPr>
    </c:plotArea>
    <c:legend>
      <c:legendPos val="r"/>
      <c:layout>
        <c:manualLayout>
          <c:xMode val="edge"/>
          <c:yMode val="edge"/>
          <c:x val="0.31325364449925686"/>
          <c:y val="0.92830347150002468"/>
          <c:w val="0.42369562238455188"/>
          <c:h val="6.0377358490565865E-2"/>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2576077364427538"/>
          <c:y val="8.2949495404070525E-2"/>
          <c:w val="0.8073030308132515"/>
          <c:h val="0.74193715333640864"/>
        </c:manualLayout>
      </c:layout>
      <c:barChart>
        <c:barDir val="col"/>
        <c:grouping val="clustered"/>
        <c:ser>
          <c:idx val="0"/>
          <c:order val="0"/>
          <c:spPr>
            <a:solidFill>
              <a:srgbClr val="9999FF"/>
            </a:solidFill>
            <a:ln w="25400">
              <a:noFill/>
            </a:ln>
          </c:spPr>
          <c:dPt>
            <c:idx val="0"/>
            <c:spPr>
              <a:solidFill>
                <a:srgbClr val="FF0000"/>
              </a:solidFill>
              <a:ln w="25400">
                <a:noFill/>
              </a:ln>
            </c:spPr>
          </c:dPt>
          <c:dPt>
            <c:idx val="1"/>
            <c:spPr>
              <a:solidFill>
                <a:srgbClr val="FF0000"/>
              </a:solidFill>
              <a:ln w="25400">
                <a:noFill/>
              </a:ln>
            </c:spPr>
          </c:dPt>
          <c:dPt>
            <c:idx val="2"/>
            <c:spPr>
              <a:solidFill>
                <a:schemeClr val="bg1">
                  <a:lumMod val="75000"/>
                </a:schemeClr>
              </a:solidFill>
              <a:ln w="25400">
                <a:noFill/>
              </a:ln>
            </c:spPr>
          </c:dPt>
          <c:dPt>
            <c:idx val="3"/>
            <c:spPr>
              <a:solidFill>
                <a:schemeClr val="accent1">
                  <a:lumMod val="60000"/>
                  <a:lumOff val="40000"/>
                </a:schemeClr>
              </a:solidFill>
              <a:ln w="25400">
                <a:noFill/>
              </a:ln>
            </c:spPr>
          </c:dPt>
          <c:dPt>
            <c:idx val="4"/>
            <c:spPr>
              <a:solidFill>
                <a:schemeClr val="accent1">
                  <a:lumMod val="60000"/>
                  <a:lumOff val="40000"/>
                </a:schemeClr>
              </a:solidFill>
              <a:ln w="25400">
                <a:noFill/>
              </a:ln>
            </c:spPr>
          </c:dPt>
          <c:dPt>
            <c:idx val="5"/>
            <c:spPr>
              <a:solidFill>
                <a:schemeClr val="accent1">
                  <a:lumMod val="60000"/>
                  <a:lumOff val="40000"/>
                </a:schemeClr>
              </a:solidFill>
              <a:ln w="25400">
                <a:noFill/>
              </a:ln>
            </c:spPr>
          </c:dPt>
          <c:dLbls>
            <c:numFmt formatCode="0.0" sourceLinked="0"/>
            <c:spPr>
              <a:noFill/>
              <a:ln w="25400">
                <a:noFill/>
              </a:ln>
            </c:spPr>
            <c:txPr>
              <a:bodyPr/>
              <a:lstStyle/>
              <a:p>
                <a:pPr>
                  <a:defRPr sz="900" b="0" i="0" u="none" strike="noStrike" baseline="0">
                    <a:solidFill>
                      <a:srgbClr val="000000"/>
                    </a:solidFill>
                    <a:latin typeface="Arial Narrow"/>
                    <a:ea typeface="Arial Narrow"/>
                    <a:cs typeface="Arial Narrow"/>
                  </a:defRPr>
                </a:pPr>
                <a:endParaRPr lang="en-US"/>
              </a:p>
            </c:txPr>
            <c:dLblPos val="inEnd"/>
            <c:showVal val="1"/>
          </c:dLbls>
          <c:cat>
            <c:strRef>
              <c:f>CEO!$D$6:$I$6</c:f>
              <c:strCache>
                <c:ptCount val="6"/>
                <c:pt idx="0">
                  <c:v>A2011/12</c:v>
                </c:pt>
                <c:pt idx="1">
                  <c:v>F2012/13</c:v>
                </c:pt>
                <c:pt idx="2">
                  <c:v>B2013/14</c:v>
                </c:pt>
                <c:pt idx="3">
                  <c:v>SRP2014/15</c:v>
                </c:pt>
                <c:pt idx="4">
                  <c:v>SRP2015/16</c:v>
                </c:pt>
                <c:pt idx="5">
                  <c:v>SRP2016/17</c:v>
                </c:pt>
              </c:strCache>
            </c:strRef>
          </c:cat>
          <c:val>
            <c:numRef>
              <c:f>CEO!$D$7:$I$7</c:f>
              <c:numCache>
                <c:formatCode>0.0</c:formatCode>
                <c:ptCount val="6"/>
                <c:pt idx="0">
                  <c:v>3.5</c:v>
                </c:pt>
                <c:pt idx="1">
                  <c:v>5</c:v>
                </c:pt>
                <c:pt idx="2">
                  <c:v>3.9</c:v>
                </c:pt>
                <c:pt idx="3">
                  <c:v>3.5</c:v>
                </c:pt>
                <c:pt idx="4">
                  <c:v>3.5</c:v>
                </c:pt>
                <c:pt idx="5">
                  <c:v>3.5</c:v>
                </c:pt>
              </c:numCache>
            </c:numRef>
          </c:val>
        </c:ser>
        <c:dLbls>
          <c:showVal val="1"/>
        </c:dLbls>
        <c:axId val="104199680"/>
        <c:axId val="104201216"/>
      </c:barChart>
      <c:catAx>
        <c:axId val="104199680"/>
        <c:scaling>
          <c:orientation val="minMax"/>
        </c:scaling>
        <c:axPos val="b"/>
        <c:numFmt formatCode="General"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201216"/>
        <c:crosses val="autoZero"/>
        <c:auto val="1"/>
        <c:lblAlgn val="ctr"/>
        <c:lblOffset val="100"/>
        <c:tickLblSkip val="1"/>
        <c:tickMarkSkip val="1"/>
      </c:catAx>
      <c:valAx>
        <c:axId val="104201216"/>
        <c:scaling>
          <c:orientation val="minMax"/>
          <c:max val="10"/>
          <c:min val="0"/>
        </c:scaling>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Narrow"/>
                    <a:ea typeface="Arial Narrow"/>
                    <a:cs typeface="Arial Narrow"/>
                  </a:defRPr>
                </a:pPr>
                <a:r>
                  <a:rPr lang="en-AU"/>
                  <a:t>% rate increase</a:t>
                </a:r>
              </a:p>
            </c:rich>
          </c:tx>
          <c:layout>
            <c:manualLayout>
              <c:xMode val="edge"/>
              <c:yMode val="edge"/>
              <c:x val="1.2170385395537614E-2"/>
              <c:y val="0.29032306445565487"/>
            </c:manualLayout>
          </c:layout>
          <c:spPr>
            <a:noFill/>
            <a:ln w="25400">
              <a:noFill/>
            </a:ln>
          </c:spPr>
        </c:title>
        <c:numFmt formatCode="0.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4199680"/>
        <c:crosses val="autoZero"/>
        <c:crossBetween val="between"/>
        <c:majorUnit val="2"/>
        <c:minorUnit val="2"/>
      </c:valAx>
      <c:spPr>
        <a:noFill/>
        <a:ln w="25400">
          <a:noFill/>
        </a:ln>
      </c:spPr>
    </c:plotArea>
    <c:plotVisOnly val="1"/>
    <c:dispBlanksAs val="gap"/>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AU"/>
  <c:chart>
    <c:plotArea>
      <c:layout>
        <c:manualLayout>
          <c:layoutTarget val="inner"/>
          <c:xMode val="edge"/>
          <c:yMode val="edge"/>
          <c:x val="0.11619069231899613"/>
          <c:y val="5.8064607586642523E-2"/>
          <c:w val="0.84190632795075859"/>
          <c:h val="0.74838827556116994"/>
        </c:manualLayout>
      </c:layout>
      <c:areaChart>
        <c:grouping val="standard"/>
        <c:ser>
          <c:idx val="0"/>
          <c:order val="0"/>
          <c:tx>
            <c:strRef>
              <c:f>'10'!$I$33</c:f>
              <c:strCache>
                <c:ptCount val="1"/>
                <c:pt idx="0">
                  <c:v>Renewal required</c:v>
                </c:pt>
              </c:strCache>
            </c:strRef>
          </c:tx>
          <c:spPr>
            <a:solidFill>
              <a:srgbClr val="9999FF"/>
            </a:solidFill>
            <a:ln w="25400">
              <a:noFill/>
            </a:ln>
          </c:spPr>
          <c:cat>
            <c:strRef>
              <c:f>'10'!$J$32:$N$32</c:f>
              <c:strCache>
                <c:ptCount val="5"/>
                <c:pt idx="0">
                  <c:v>2012/13</c:v>
                </c:pt>
                <c:pt idx="1">
                  <c:v>2013/14</c:v>
                </c:pt>
                <c:pt idx="2">
                  <c:v>2014/15</c:v>
                </c:pt>
                <c:pt idx="3">
                  <c:v>2015/16</c:v>
                </c:pt>
                <c:pt idx="4">
                  <c:v>2016/17</c:v>
                </c:pt>
              </c:strCache>
            </c:strRef>
          </c:cat>
          <c:val>
            <c:numRef>
              <c:f>'10'!$J$33:$N$33</c:f>
              <c:numCache>
                <c:formatCode>0</c:formatCode>
                <c:ptCount val="5"/>
                <c:pt idx="0">
                  <c:v>14034</c:v>
                </c:pt>
                <c:pt idx="1">
                  <c:v>14500</c:v>
                </c:pt>
                <c:pt idx="2">
                  <c:v>15187</c:v>
                </c:pt>
                <c:pt idx="3">
                  <c:v>15744</c:v>
                </c:pt>
                <c:pt idx="4" formatCode="General">
                  <c:v>16274</c:v>
                </c:pt>
              </c:numCache>
            </c:numRef>
          </c:val>
        </c:ser>
        <c:ser>
          <c:idx val="1"/>
          <c:order val="1"/>
          <c:tx>
            <c:strRef>
              <c:f>'10'!$I$34</c:f>
              <c:strCache>
                <c:ptCount val="1"/>
                <c:pt idx="0">
                  <c:v>Renewal program</c:v>
                </c:pt>
              </c:strCache>
            </c:strRef>
          </c:tx>
          <c:spPr>
            <a:solidFill>
              <a:srgbClr val="993366"/>
            </a:solidFill>
            <a:ln w="25400">
              <a:noFill/>
            </a:ln>
          </c:spPr>
          <c:cat>
            <c:strRef>
              <c:f>'10'!$J$32:$N$32</c:f>
              <c:strCache>
                <c:ptCount val="5"/>
                <c:pt idx="0">
                  <c:v>2012/13</c:v>
                </c:pt>
                <c:pt idx="1">
                  <c:v>2013/14</c:v>
                </c:pt>
                <c:pt idx="2">
                  <c:v>2014/15</c:v>
                </c:pt>
                <c:pt idx="3">
                  <c:v>2015/16</c:v>
                </c:pt>
                <c:pt idx="4">
                  <c:v>2016/17</c:v>
                </c:pt>
              </c:strCache>
            </c:strRef>
          </c:cat>
          <c:val>
            <c:numRef>
              <c:f>'10'!$J$34:$N$34</c:f>
              <c:numCache>
                <c:formatCode>General</c:formatCode>
                <c:ptCount val="5"/>
                <c:pt idx="0">
                  <c:v>12225</c:v>
                </c:pt>
                <c:pt idx="1">
                  <c:v>17460</c:v>
                </c:pt>
                <c:pt idx="2">
                  <c:v>15928</c:v>
                </c:pt>
                <c:pt idx="3">
                  <c:v>13145</c:v>
                </c:pt>
                <c:pt idx="4">
                  <c:v>13560</c:v>
                </c:pt>
              </c:numCache>
            </c:numRef>
          </c:val>
        </c:ser>
        <c:ser>
          <c:idx val="2"/>
          <c:order val="2"/>
          <c:tx>
            <c:strRef>
              <c:f>'10'!$I$35</c:f>
              <c:strCache>
                <c:ptCount val="1"/>
                <c:pt idx="0">
                  <c:v>Backlog</c:v>
                </c:pt>
              </c:strCache>
            </c:strRef>
          </c:tx>
          <c:spPr>
            <a:solidFill>
              <a:srgbClr val="FFFFCC"/>
            </a:solidFill>
            <a:ln w="25400">
              <a:noFill/>
            </a:ln>
          </c:spPr>
          <c:cat>
            <c:strRef>
              <c:f>'10'!$J$32:$N$32</c:f>
              <c:strCache>
                <c:ptCount val="5"/>
                <c:pt idx="0">
                  <c:v>2012/13</c:v>
                </c:pt>
                <c:pt idx="1">
                  <c:v>2013/14</c:v>
                </c:pt>
                <c:pt idx="2">
                  <c:v>2014/15</c:v>
                </c:pt>
                <c:pt idx="3">
                  <c:v>2015/16</c:v>
                </c:pt>
                <c:pt idx="4">
                  <c:v>2016/17</c:v>
                </c:pt>
              </c:strCache>
            </c:strRef>
          </c:cat>
          <c:val>
            <c:numRef>
              <c:f>'10'!$J$35:$N$35</c:f>
              <c:numCache>
                <c:formatCode>0</c:formatCode>
                <c:ptCount val="5"/>
                <c:pt idx="0" formatCode="General">
                  <c:v>5000</c:v>
                </c:pt>
                <c:pt idx="1">
                  <c:v>2040</c:v>
                </c:pt>
                <c:pt idx="2">
                  <c:v>1299</c:v>
                </c:pt>
                <c:pt idx="3">
                  <c:v>3898</c:v>
                </c:pt>
                <c:pt idx="4">
                  <c:v>6612</c:v>
                </c:pt>
              </c:numCache>
            </c:numRef>
          </c:val>
        </c:ser>
        <c:axId val="104230912"/>
        <c:axId val="104232448"/>
      </c:areaChart>
      <c:catAx>
        <c:axId val="104230912"/>
        <c:scaling>
          <c:orientation val="minMax"/>
        </c:scaling>
        <c:axPos val="b"/>
        <c:numFmt formatCode="General" sourceLinked="1"/>
        <c:tickLblPos val="nextTo"/>
        <c:spPr>
          <a:ln w="3175">
            <a:solidFill>
              <a:srgbClr val="000000"/>
            </a:solidFill>
            <a:prstDash val="solid"/>
          </a:ln>
        </c:spPr>
        <c:txPr>
          <a:bodyPr rot="0" vert="horz"/>
          <a:lstStyle/>
          <a:p>
            <a:pPr>
              <a:defRPr sz="875" b="0" i="0" u="none" strike="noStrike" baseline="0">
                <a:solidFill>
                  <a:srgbClr val="000000"/>
                </a:solidFill>
                <a:latin typeface="Arial Narrow"/>
                <a:ea typeface="Arial Narrow"/>
                <a:cs typeface="Arial Narrow"/>
              </a:defRPr>
            </a:pPr>
            <a:endParaRPr lang="en-US"/>
          </a:p>
        </c:txPr>
        <c:crossAx val="104232448"/>
        <c:crosses val="autoZero"/>
        <c:auto val="1"/>
        <c:lblAlgn val="ctr"/>
        <c:lblOffset val="100"/>
        <c:tickLblSkip val="1"/>
        <c:tickMarkSkip val="1"/>
      </c:catAx>
      <c:valAx>
        <c:axId val="104232448"/>
        <c:scaling>
          <c:orientation val="minMax"/>
          <c:max val="20000"/>
          <c:min val="0"/>
        </c:scaling>
        <c:axPos val="l"/>
        <c:majorGridlines>
          <c:spPr>
            <a:ln w="3175">
              <a:solidFill>
                <a:srgbClr val="000000"/>
              </a:solidFill>
              <a:prstDash val="solid"/>
            </a:ln>
          </c:spPr>
        </c:majorGridlines>
        <c:title>
          <c:tx>
            <c:rich>
              <a:bodyPr/>
              <a:lstStyle/>
              <a:p>
                <a:pPr>
                  <a:defRPr sz="875" b="0" i="0" u="none" strike="noStrike" baseline="0">
                    <a:solidFill>
                      <a:srgbClr val="000000"/>
                    </a:solidFill>
                    <a:latin typeface="Arial Narrow"/>
                    <a:ea typeface="Arial Narrow"/>
                    <a:cs typeface="Arial Narrow"/>
                  </a:defRPr>
                </a:pPr>
                <a:r>
                  <a:rPr lang="en-AU"/>
                  <a:t>$'000 </a:t>
                </a:r>
              </a:p>
            </c:rich>
          </c:tx>
          <c:layout>
            <c:manualLayout>
              <c:xMode val="edge"/>
              <c:yMode val="edge"/>
              <c:x val="9.5238095238095247E-3"/>
              <c:y val="0.40322648378630088"/>
            </c:manualLayout>
          </c:layout>
          <c:spPr>
            <a:noFill/>
            <a:ln w="25400">
              <a:noFill/>
            </a:ln>
          </c:spPr>
        </c:title>
        <c:numFmt formatCode="#,##0" sourceLinked="0"/>
        <c:tickLblPos val="nextTo"/>
        <c:spPr>
          <a:ln w="3175">
            <a:solidFill>
              <a:srgbClr val="000000"/>
            </a:solidFill>
            <a:prstDash val="solid"/>
          </a:ln>
        </c:spPr>
        <c:txPr>
          <a:bodyPr rot="0" vert="horz"/>
          <a:lstStyle/>
          <a:p>
            <a:pPr>
              <a:defRPr sz="875" b="0" i="0" u="none" strike="noStrike" baseline="0">
                <a:solidFill>
                  <a:srgbClr val="000000"/>
                </a:solidFill>
                <a:latin typeface="Arial Narrow"/>
                <a:ea typeface="Arial Narrow"/>
                <a:cs typeface="Arial Narrow"/>
              </a:defRPr>
            </a:pPr>
            <a:endParaRPr lang="en-US"/>
          </a:p>
        </c:txPr>
        <c:crossAx val="104230912"/>
        <c:crosses val="autoZero"/>
        <c:crossBetween val="midCat"/>
        <c:majorUnit val="5000"/>
        <c:minorUnit val="120"/>
      </c:valAx>
      <c:spPr>
        <a:noFill/>
        <a:ln w="25400">
          <a:noFill/>
        </a:ln>
      </c:spPr>
    </c:plotArea>
    <c:legend>
      <c:legendPos val="r"/>
      <c:layout>
        <c:manualLayout>
          <c:xMode val="edge"/>
          <c:yMode val="edge"/>
          <c:x val="0.15428591426071739"/>
          <c:y val="0.90645296757259997"/>
          <c:w val="0.72952520934883502"/>
          <c:h val="7.0967741935484413E-2"/>
        </c:manualLayout>
      </c:layout>
      <c:spPr>
        <a:solidFill>
          <a:srgbClr val="FFFFFF"/>
        </a:solidFill>
        <a:ln w="25400">
          <a:noFill/>
        </a:ln>
      </c:spPr>
      <c:txPr>
        <a:bodyPr/>
        <a:lstStyle/>
        <a:p>
          <a:pPr>
            <a:defRPr sz="825" b="0" i="0" u="none" strike="noStrike" baseline="0">
              <a:solidFill>
                <a:srgbClr val="000000"/>
              </a:solidFill>
              <a:latin typeface="Arial Narrow"/>
              <a:ea typeface="Arial Narrow"/>
              <a:cs typeface="Arial Narrow"/>
            </a:defRPr>
          </a:pPr>
          <a:endParaRPr lang="en-US"/>
        </a:p>
      </c:txPr>
    </c:legend>
    <c:plotVisOnly val="1"/>
    <c:dispBlanksAs val="zero"/>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0</xdr:col>
      <xdr:colOff>3276600</xdr:colOff>
      <xdr:row>40</xdr:row>
      <xdr:rowOff>47625</xdr:rowOff>
    </xdr:from>
    <xdr:to>
      <xdr:col>0</xdr:col>
      <xdr:colOff>5476875</xdr:colOff>
      <xdr:row>44</xdr:row>
      <xdr:rowOff>19050</xdr:rowOff>
    </xdr:to>
    <xdr:pic>
      <xdr:nvPicPr>
        <xdr:cNvPr id="1091" name="Picture 3" descr="COLOUR"/>
        <xdr:cNvPicPr>
          <a:picLocks noChangeAspect="1" noChangeArrowheads="1"/>
        </xdr:cNvPicPr>
      </xdr:nvPicPr>
      <xdr:blipFill>
        <a:blip xmlns:r="http://schemas.openxmlformats.org/officeDocument/2006/relationships" r:embed="rId1" cstate="print"/>
        <a:srcRect/>
        <a:stretch>
          <a:fillRect/>
        </a:stretch>
      </xdr:blipFill>
      <xdr:spPr bwMode="auto">
        <a:xfrm>
          <a:off x="3276600" y="7991475"/>
          <a:ext cx="22002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4714875</xdr:colOff>
      <xdr:row>11</xdr:row>
      <xdr:rowOff>2133600</xdr:rowOff>
    </xdr:to>
    <xdr:graphicFrame macro="">
      <xdr:nvGraphicFramePr>
        <xdr:cNvPr id="266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0</xdr:col>
      <xdr:colOff>4705350</xdr:colOff>
      <xdr:row>16</xdr:row>
      <xdr:rowOff>2076450</xdr:rowOff>
    </xdr:to>
    <xdr:graphicFrame macro="">
      <xdr:nvGraphicFramePr>
        <xdr:cNvPr id="266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21</xdr:row>
      <xdr:rowOff>0</xdr:rowOff>
    </xdr:from>
    <xdr:to>
      <xdr:col>0</xdr:col>
      <xdr:colOff>4714875</xdr:colOff>
      <xdr:row>21</xdr:row>
      <xdr:rowOff>2085975</xdr:rowOff>
    </xdr:to>
    <xdr:graphicFrame macro="">
      <xdr:nvGraphicFramePr>
        <xdr:cNvPr id="266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0</xdr:rowOff>
    </xdr:from>
    <xdr:to>
      <xdr:col>0</xdr:col>
      <xdr:colOff>4724400</xdr:colOff>
      <xdr:row>26</xdr:row>
      <xdr:rowOff>2095500</xdr:rowOff>
    </xdr:to>
    <xdr:graphicFrame macro="">
      <xdr:nvGraphicFramePr>
        <xdr:cNvPr id="266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36</xdr:row>
      <xdr:rowOff>0</xdr:rowOff>
    </xdr:from>
    <xdr:to>
      <xdr:col>0</xdr:col>
      <xdr:colOff>4733925</xdr:colOff>
      <xdr:row>36</xdr:row>
      <xdr:rowOff>2105025</xdr:rowOff>
    </xdr:to>
    <xdr:graphicFrame macro="">
      <xdr:nvGraphicFramePr>
        <xdr:cNvPr id="266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41</xdr:row>
      <xdr:rowOff>0</xdr:rowOff>
    </xdr:from>
    <xdr:to>
      <xdr:col>0</xdr:col>
      <xdr:colOff>4848225</xdr:colOff>
      <xdr:row>41</xdr:row>
      <xdr:rowOff>2286000</xdr:rowOff>
    </xdr:to>
    <xdr:graphicFrame macro="">
      <xdr:nvGraphicFramePr>
        <xdr:cNvPr id="2667"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46</xdr:row>
      <xdr:rowOff>0</xdr:rowOff>
    </xdr:from>
    <xdr:to>
      <xdr:col>0</xdr:col>
      <xdr:colOff>4743450</xdr:colOff>
      <xdr:row>46</xdr:row>
      <xdr:rowOff>2524125</xdr:rowOff>
    </xdr:to>
    <xdr:graphicFrame macro="">
      <xdr:nvGraphicFramePr>
        <xdr:cNvPr id="2668"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6</xdr:row>
      <xdr:rowOff>0</xdr:rowOff>
    </xdr:from>
    <xdr:to>
      <xdr:col>0</xdr:col>
      <xdr:colOff>4695825</xdr:colOff>
      <xdr:row>6</xdr:row>
      <xdr:rowOff>2066925</xdr:rowOff>
    </xdr:to>
    <xdr:graphicFrame macro="">
      <xdr:nvGraphicFramePr>
        <xdr:cNvPr id="266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31</xdr:row>
      <xdr:rowOff>0</xdr:rowOff>
    </xdr:from>
    <xdr:to>
      <xdr:col>0</xdr:col>
      <xdr:colOff>5000625</xdr:colOff>
      <xdr:row>31</xdr:row>
      <xdr:rowOff>2952750</xdr:rowOff>
    </xdr:to>
    <xdr:graphicFrame macro="">
      <xdr:nvGraphicFramePr>
        <xdr:cNvPr id="2670"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400050</xdr:colOff>
      <xdr:row>51</xdr:row>
      <xdr:rowOff>85725</xdr:rowOff>
    </xdr:from>
    <xdr:to>
      <xdr:col>0</xdr:col>
      <xdr:colOff>4943475</xdr:colOff>
      <xdr:row>51</xdr:row>
      <xdr:rowOff>3028950</xdr:rowOff>
    </xdr:to>
    <xdr:graphicFrame macro="">
      <xdr:nvGraphicFramePr>
        <xdr:cNvPr id="267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8</xdr:row>
      <xdr:rowOff>9525</xdr:rowOff>
    </xdr:from>
    <xdr:to>
      <xdr:col>1</xdr:col>
      <xdr:colOff>2638425</xdr:colOff>
      <xdr:row>8</xdr:row>
      <xdr:rowOff>2552700</xdr:rowOff>
    </xdr:to>
    <xdr:pic>
      <xdr:nvPicPr>
        <xdr:cNvPr id="314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28575" y="2943225"/>
          <a:ext cx="4029075" cy="25431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752475</xdr:colOff>
      <xdr:row>3</xdr:row>
      <xdr:rowOff>104775</xdr:rowOff>
    </xdr:from>
    <xdr:to>
      <xdr:col>5</xdr:col>
      <xdr:colOff>590550</xdr:colOff>
      <xdr:row>4</xdr:row>
      <xdr:rowOff>3143250</xdr:rowOff>
    </xdr:to>
    <xdr:grpSp>
      <xdr:nvGrpSpPr>
        <xdr:cNvPr id="1033202" name="Group 39"/>
        <xdr:cNvGrpSpPr>
          <a:grpSpLocks noChangeAspect="1"/>
        </xdr:cNvGrpSpPr>
      </xdr:nvGrpSpPr>
      <xdr:grpSpPr bwMode="auto">
        <a:xfrm>
          <a:off x="790956" y="1495044"/>
          <a:ext cx="5230368" cy="3101340"/>
          <a:chOff x="71" y="158"/>
          <a:chExt cx="466" cy="358"/>
        </a:xfrm>
      </xdr:grpSpPr>
      <xdr:sp macro="" textlink="">
        <xdr:nvSpPr>
          <xdr:cNvPr id="1033203" name="AutoShape 38"/>
          <xdr:cNvSpPr>
            <a:spLocks noChangeAspect="1" noChangeArrowheads="1"/>
          </xdr:cNvSpPr>
        </xdr:nvSpPr>
        <xdr:spPr bwMode="auto">
          <a:xfrm>
            <a:off x="71" y="158"/>
            <a:ext cx="466" cy="358"/>
          </a:xfrm>
          <a:prstGeom prst="rect">
            <a:avLst/>
          </a:prstGeom>
          <a:noFill/>
          <a:ln w="9525">
            <a:noFill/>
            <a:miter lim="800000"/>
            <a:headEnd/>
            <a:tailEnd/>
          </a:ln>
        </xdr:spPr>
      </xdr:sp>
      <xdr:grpSp>
        <xdr:nvGrpSpPr>
          <xdr:cNvPr id="1033204" name="Group 42"/>
          <xdr:cNvGrpSpPr>
            <a:grpSpLocks/>
          </xdr:cNvGrpSpPr>
        </xdr:nvGrpSpPr>
        <xdr:grpSpPr bwMode="auto">
          <a:xfrm>
            <a:off x="285" y="200"/>
            <a:ext cx="96" cy="45"/>
            <a:chOff x="285" y="200"/>
            <a:chExt cx="96" cy="45"/>
          </a:xfrm>
        </xdr:grpSpPr>
        <xdr:sp macro="" textlink="">
          <xdr:nvSpPr>
            <xdr:cNvPr id="1120462" name="Rectangle 40"/>
            <xdr:cNvSpPr>
              <a:spLocks noChangeArrowheads="1"/>
            </xdr:cNvSpPr>
          </xdr:nvSpPr>
          <xdr:spPr bwMode="auto">
            <a:xfrm>
              <a:off x="285" y="200"/>
              <a:ext cx="96" cy="45"/>
            </a:xfrm>
            <a:prstGeom prst="rect">
              <a:avLst/>
            </a:prstGeom>
            <a:solidFill>
              <a:srgbClr val="FFFFFF"/>
            </a:solidFill>
            <a:ln w="9525">
              <a:noFill/>
              <a:miter lim="800000"/>
              <a:headEnd/>
              <a:tailEnd/>
            </a:ln>
          </xdr:spPr>
        </xdr:sp>
        <xdr:sp macro="" textlink="">
          <xdr:nvSpPr>
            <xdr:cNvPr id="1120463" name="Rectangle 41"/>
            <xdr:cNvSpPr>
              <a:spLocks noChangeArrowheads="1"/>
            </xdr:cNvSpPr>
          </xdr:nvSpPr>
          <xdr:spPr bwMode="auto">
            <a:xfrm>
              <a:off x="285" y="200"/>
              <a:ext cx="96" cy="45"/>
            </a:xfrm>
            <a:prstGeom prst="rect">
              <a:avLst/>
            </a:prstGeom>
            <a:noFill/>
            <a:ln w="0" cap="rnd">
              <a:solidFill>
                <a:srgbClr val="000000"/>
              </a:solidFill>
              <a:miter lim="800000"/>
              <a:headEnd/>
              <a:tailEnd/>
            </a:ln>
          </xdr:spPr>
        </xdr:sp>
      </xdr:grpSp>
      <xdr:sp macro="" textlink="">
        <xdr:nvSpPr>
          <xdr:cNvPr id="14379" name="Rectangle 43"/>
          <xdr:cNvSpPr>
            <a:spLocks noChangeArrowheads="1"/>
          </xdr:cNvSpPr>
        </xdr:nvSpPr>
        <xdr:spPr bwMode="auto">
          <a:xfrm>
            <a:off x="308" y="214"/>
            <a:ext cx="47" cy="21"/>
          </a:xfrm>
          <a:prstGeom prst="rect">
            <a:avLst/>
          </a:prstGeom>
          <a:noFill/>
          <a:ln w="9525">
            <a:noFill/>
            <a:miter lim="800000"/>
            <a:headEnd/>
            <a:tailEnd/>
          </a:ln>
        </xdr:spPr>
        <xdr:txBody>
          <a:bodyPr wrap="none" lIns="0" tIns="0" rIns="0" bIns="0" anchor="t" upright="1">
            <a:spAutoFit/>
          </a:bodyPr>
          <a:lstStyle/>
          <a:p>
            <a:pPr algn="l" rtl="0">
              <a:defRPr sz="1000"/>
            </a:pPr>
            <a:r>
              <a:rPr lang="en-AU" sz="1100" b="1" i="0" u="none" strike="noStrike" baseline="0">
                <a:solidFill>
                  <a:srgbClr val="000000"/>
                </a:solidFill>
                <a:latin typeface="Arial"/>
                <a:cs typeface="Arial"/>
              </a:rPr>
              <a:t>Budget</a:t>
            </a:r>
          </a:p>
        </xdr:txBody>
      </xdr:sp>
      <xdr:grpSp>
        <xdr:nvGrpSpPr>
          <xdr:cNvPr id="1033206" name="Group 46"/>
          <xdr:cNvGrpSpPr>
            <a:grpSpLocks/>
          </xdr:cNvGrpSpPr>
        </xdr:nvGrpSpPr>
        <xdr:grpSpPr bwMode="auto">
          <a:xfrm>
            <a:off x="275" y="249"/>
            <a:ext cx="30" cy="25"/>
            <a:chOff x="275" y="249"/>
            <a:chExt cx="30" cy="25"/>
          </a:xfrm>
        </xdr:grpSpPr>
        <xdr:sp macro="" textlink="">
          <xdr:nvSpPr>
            <xdr:cNvPr id="1120460" name="Freeform 44"/>
            <xdr:cNvSpPr>
              <a:spLocks/>
            </xdr:cNvSpPr>
          </xdr:nvSpPr>
          <xdr:spPr bwMode="auto">
            <a:xfrm>
              <a:off x="275" y="249"/>
              <a:ext cx="30" cy="25"/>
            </a:xfrm>
            <a:custGeom>
              <a:avLst/>
              <a:gdLst>
                <a:gd name="T0" fmla="*/ 30 w 30"/>
                <a:gd name="T1" fmla="*/ 25 h 25"/>
                <a:gd name="T2" fmla="*/ 22 w 30"/>
                <a:gd name="T3" fmla="*/ 22 h 25"/>
                <a:gd name="T4" fmla="*/ 29 w 30"/>
                <a:gd name="T5" fmla="*/ 6 h 25"/>
                <a:gd name="T6" fmla="*/ 14 w 30"/>
                <a:gd name="T7" fmla="*/ 0 h 25"/>
                <a:gd name="T8" fmla="*/ 7 w 30"/>
                <a:gd name="T9" fmla="*/ 16 h 25"/>
                <a:gd name="T10" fmla="*/ 0 w 30"/>
                <a:gd name="T11" fmla="*/ 13 h 25"/>
                <a:gd name="T12" fmla="*/ 13 w 30"/>
                <a:gd name="T13" fmla="*/ 24 h 25"/>
                <a:gd name="T14" fmla="*/ 30 w 30"/>
                <a:gd name="T15" fmla="*/ 25 h 25"/>
                <a:gd name="T16" fmla="*/ 0 60000 65536"/>
                <a:gd name="T17" fmla="*/ 0 60000 65536"/>
                <a:gd name="T18" fmla="*/ 0 60000 65536"/>
                <a:gd name="T19" fmla="*/ 0 60000 65536"/>
                <a:gd name="T20" fmla="*/ 0 60000 65536"/>
                <a:gd name="T21" fmla="*/ 0 60000 65536"/>
                <a:gd name="T22" fmla="*/ 0 60000 65536"/>
                <a:gd name="T23" fmla="*/ 0 60000 65536"/>
                <a:gd name="T24" fmla="*/ 0 w 30"/>
                <a:gd name="T25" fmla="*/ 0 h 25"/>
                <a:gd name="T26" fmla="*/ 30 w 30"/>
                <a:gd name="T27" fmla="*/ 25 h 2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0" h="25">
                  <a:moveTo>
                    <a:pt x="30" y="25"/>
                  </a:moveTo>
                  <a:lnTo>
                    <a:pt x="22" y="22"/>
                  </a:lnTo>
                  <a:lnTo>
                    <a:pt x="29" y="6"/>
                  </a:lnTo>
                  <a:lnTo>
                    <a:pt x="14" y="0"/>
                  </a:lnTo>
                  <a:lnTo>
                    <a:pt x="7" y="16"/>
                  </a:lnTo>
                  <a:lnTo>
                    <a:pt x="0" y="13"/>
                  </a:lnTo>
                  <a:lnTo>
                    <a:pt x="13" y="24"/>
                  </a:lnTo>
                  <a:lnTo>
                    <a:pt x="30" y="25"/>
                  </a:lnTo>
                  <a:close/>
                </a:path>
              </a:pathLst>
            </a:custGeom>
            <a:solidFill>
              <a:srgbClr val="FFFFFF"/>
            </a:solidFill>
            <a:ln w="9525">
              <a:noFill/>
              <a:round/>
              <a:headEnd/>
              <a:tailEnd/>
            </a:ln>
          </xdr:spPr>
        </xdr:sp>
        <xdr:sp macro="" textlink="">
          <xdr:nvSpPr>
            <xdr:cNvPr id="1120461" name="Freeform 45"/>
            <xdr:cNvSpPr>
              <a:spLocks/>
            </xdr:cNvSpPr>
          </xdr:nvSpPr>
          <xdr:spPr bwMode="auto">
            <a:xfrm>
              <a:off x="275" y="249"/>
              <a:ext cx="30" cy="25"/>
            </a:xfrm>
            <a:custGeom>
              <a:avLst/>
              <a:gdLst>
                <a:gd name="T0" fmla="*/ 30 w 30"/>
                <a:gd name="T1" fmla="*/ 25 h 25"/>
                <a:gd name="T2" fmla="*/ 22 w 30"/>
                <a:gd name="T3" fmla="*/ 22 h 25"/>
                <a:gd name="T4" fmla="*/ 29 w 30"/>
                <a:gd name="T5" fmla="*/ 6 h 25"/>
                <a:gd name="T6" fmla="*/ 14 w 30"/>
                <a:gd name="T7" fmla="*/ 0 h 25"/>
                <a:gd name="T8" fmla="*/ 7 w 30"/>
                <a:gd name="T9" fmla="*/ 16 h 25"/>
                <a:gd name="T10" fmla="*/ 0 w 30"/>
                <a:gd name="T11" fmla="*/ 13 h 25"/>
                <a:gd name="T12" fmla="*/ 13 w 30"/>
                <a:gd name="T13" fmla="*/ 24 h 25"/>
                <a:gd name="T14" fmla="*/ 30 w 30"/>
                <a:gd name="T15" fmla="*/ 25 h 25"/>
                <a:gd name="T16" fmla="*/ 0 60000 65536"/>
                <a:gd name="T17" fmla="*/ 0 60000 65536"/>
                <a:gd name="T18" fmla="*/ 0 60000 65536"/>
                <a:gd name="T19" fmla="*/ 0 60000 65536"/>
                <a:gd name="T20" fmla="*/ 0 60000 65536"/>
                <a:gd name="T21" fmla="*/ 0 60000 65536"/>
                <a:gd name="T22" fmla="*/ 0 60000 65536"/>
                <a:gd name="T23" fmla="*/ 0 60000 65536"/>
                <a:gd name="T24" fmla="*/ 0 w 30"/>
                <a:gd name="T25" fmla="*/ 0 h 25"/>
                <a:gd name="T26" fmla="*/ 30 w 30"/>
                <a:gd name="T27" fmla="*/ 25 h 2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0" h="25">
                  <a:moveTo>
                    <a:pt x="30" y="25"/>
                  </a:moveTo>
                  <a:lnTo>
                    <a:pt x="22" y="22"/>
                  </a:lnTo>
                  <a:lnTo>
                    <a:pt x="29" y="6"/>
                  </a:lnTo>
                  <a:lnTo>
                    <a:pt x="14" y="0"/>
                  </a:lnTo>
                  <a:lnTo>
                    <a:pt x="7" y="16"/>
                  </a:lnTo>
                  <a:lnTo>
                    <a:pt x="0" y="13"/>
                  </a:lnTo>
                  <a:lnTo>
                    <a:pt x="13" y="24"/>
                  </a:lnTo>
                  <a:lnTo>
                    <a:pt x="30" y="25"/>
                  </a:lnTo>
                  <a:close/>
                </a:path>
              </a:pathLst>
            </a:custGeom>
            <a:noFill/>
            <a:ln w="0" cap="rnd">
              <a:solidFill>
                <a:srgbClr val="000000"/>
              </a:solidFill>
              <a:prstDash val="solid"/>
              <a:round/>
              <a:headEnd/>
              <a:tailEnd/>
            </a:ln>
          </xdr:spPr>
        </xdr:sp>
      </xdr:grpSp>
      <xdr:grpSp>
        <xdr:nvGrpSpPr>
          <xdr:cNvPr id="1033207" name="Group 49"/>
          <xdr:cNvGrpSpPr>
            <a:grpSpLocks/>
          </xdr:cNvGrpSpPr>
        </xdr:nvGrpSpPr>
        <xdr:grpSpPr bwMode="auto">
          <a:xfrm>
            <a:off x="249" y="283"/>
            <a:ext cx="77" cy="28"/>
            <a:chOff x="249" y="283"/>
            <a:chExt cx="77" cy="28"/>
          </a:xfrm>
        </xdr:grpSpPr>
        <xdr:sp macro="" textlink="">
          <xdr:nvSpPr>
            <xdr:cNvPr id="1120458" name="Rectangle 47"/>
            <xdr:cNvSpPr>
              <a:spLocks noChangeArrowheads="1"/>
            </xdr:cNvSpPr>
          </xdr:nvSpPr>
          <xdr:spPr bwMode="auto">
            <a:xfrm>
              <a:off x="249" y="283"/>
              <a:ext cx="77" cy="28"/>
            </a:xfrm>
            <a:prstGeom prst="rect">
              <a:avLst/>
            </a:prstGeom>
            <a:solidFill>
              <a:srgbClr val="FFFFFF"/>
            </a:solidFill>
            <a:ln w="9525">
              <a:noFill/>
              <a:miter lim="800000"/>
              <a:headEnd/>
              <a:tailEnd/>
            </a:ln>
          </xdr:spPr>
        </xdr:sp>
        <xdr:sp macro="" textlink="">
          <xdr:nvSpPr>
            <xdr:cNvPr id="1120459" name="Rectangle 48"/>
            <xdr:cNvSpPr>
              <a:spLocks noChangeArrowheads="1"/>
            </xdr:cNvSpPr>
          </xdr:nvSpPr>
          <xdr:spPr bwMode="auto">
            <a:xfrm>
              <a:off x="249" y="283"/>
              <a:ext cx="77" cy="28"/>
            </a:xfrm>
            <a:prstGeom prst="rect">
              <a:avLst/>
            </a:prstGeom>
            <a:noFill/>
            <a:ln w="0" cap="rnd">
              <a:solidFill>
                <a:srgbClr val="000000"/>
              </a:solidFill>
              <a:miter lim="800000"/>
              <a:headEnd/>
              <a:tailEnd/>
            </a:ln>
          </xdr:spPr>
        </xdr:sp>
      </xdr:grpSp>
      <xdr:sp macro="" textlink="">
        <xdr:nvSpPr>
          <xdr:cNvPr id="14386" name="Rectangle 50"/>
          <xdr:cNvSpPr>
            <a:spLocks noChangeArrowheads="1"/>
          </xdr:cNvSpPr>
        </xdr:nvSpPr>
        <xdr:spPr bwMode="auto">
          <a:xfrm>
            <a:off x="263" y="290"/>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033209" name="Group 53"/>
          <xdr:cNvGrpSpPr>
            <a:grpSpLocks/>
          </xdr:cNvGrpSpPr>
        </xdr:nvGrpSpPr>
        <xdr:grpSpPr bwMode="auto">
          <a:xfrm>
            <a:off x="340" y="283"/>
            <a:ext cx="77" cy="28"/>
            <a:chOff x="340" y="283"/>
            <a:chExt cx="77" cy="28"/>
          </a:xfrm>
        </xdr:grpSpPr>
        <xdr:sp macro="" textlink="">
          <xdr:nvSpPr>
            <xdr:cNvPr id="1120456" name="Rectangle 51"/>
            <xdr:cNvSpPr>
              <a:spLocks noChangeArrowheads="1"/>
            </xdr:cNvSpPr>
          </xdr:nvSpPr>
          <xdr:spPr bwMode="auto">
            <a:xfrm>
              <a:off x="340" y="283"/>
              <a:ext cx="77" cy="28"/>
            </a:xfrm>
            <a:prstGeom prst="rect">
              <a:avLst/>
            </a:prstGeom>
            <a:solidFill>
              <a:srgbClr val="FFFFFF"/>
            </a:solidFill>
            <a:ln w="9525">
              <a:noFill/>
              <a:miter lim="800000"/>
              <a:headEnd/>
              <a:tailEnd/>
            </a:ln>
          </xdr:spPr>
        </xdr:sp>
        <xdr:sp macro="" textlink="">
          <xdr:nvSpPr>
            <xdr:cNvPr id="1120457" name="Rectangle 52"/>
            <xdr:cNvSpPr>
              <a:spLocks noChangeArrowheads="1"/>
            </xdr:cNvSpPr>
          </xdr:nvSpPr>
          <xdr:spPr bwMode="auto">
            <a:xfrm>
              <a:off x="340" y="283"/>
              <a:ext cx="77" cy="28"/>
            </a:xfrm>
            <a:prstGeom prst="rect">
              <a:avLst/>
            </a:prstGeom>
            <a:noFill/>
            <a:ln w="0" cap="rnd">
              <a:solidFill>
                <a:srgbClr val="000000"/>
              </a:solidFill>
              <a:miter lim="800000"/>
              <a:headEnd/>
              <a:tailEnd/>
            </a:ln>
          </xdr:spPr>
        </xdr:sp>
      </xdr:grpSp>
      <xdr:sp macro="" textlink="">
        <xdr:nvSpPr>
          <xdr:cNvPr id="14390" name="Rectangle 54"/>
          <xdr:cNvSpPr>
            <a:spLocks noChangeArrowheads="1"/>
          </xdr:cNvSpPr>
        </xdr:nvSpPr>
        <xdr:spPr bwMode="auto">
          <a:xfrm>
            <a:off x="353" y="290"/>
            <a:ext cx="4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Initiatives</a:t>
            </a:r>
          </a:p>
        </xdr:txBody>
      </xdr:sp>
      <xdr:grpSp>
        <xdr:nvGrpSpPr>
          <xdr:cNvPr id="1033211" name="Group 57"/>
          <xdr:cNvGrpSpPr>
            <a:grpSpLocks/>
          </xdr:cNvGrpSpPr>
        </xdr:nvGrpSpPr>
        <xdr:grpSpPr bwMode="auto">
          <a:xfrm>
            <a:off x="361" y="249"/>
            <a:ext cx="30" cy="27"/>
            <a:chOff x="361" y="249"/>
            <a:chExt cx="30" cy="27"/>
          </a:xfrm>
        </xdr:grpSpPr>
        <xdr:sp macro="" textlink="">
          <xdr:nvSpPr>
            <xdr:cNvPr id="1120454" name="Freeform 55"/>
            <xdr:cNvSpPr>
              <a:spLocks/>
            </xdr:cNvSpPr>
          </xdr:nvSpPr>
          <xdr:spPr bwMode="auto">
            <a:xfrm>
              <a:off x="361" y="249"/>
              <a:ext cx="30" cy="27"/>
            </a:xfrm>
            <a:custGeom>
              <a:avLst/>
              <a:gdLst>
                <a:gd name="T0" fmla="*/ 30 w 30"/>
                <a:gd name="T1" fmla="*/ 10 h 27"/>
                <a:gd name="T2" fmla="*/ 23 w 30"/>
                <a:gd name="T3" fmla="*/ 14 h 27"/>
                <a:gd name="T4" fmla="*/ 14 w 30"/>
                <a:gd name="T5" fmla="*/ 0 h 27"/>
                <a:gd name="T6" fmla="*/ 0 w 30"/>
                <a:gd name="T7" fmla="*/ 8 h 27"/>
                <a:gd name="T8" fmla="*/ 9 w 30"/>
                <a:gd name="T9" fmla="*/ 23 h 27"/>
                <a:gd name="T10" fmla="*/ 2 w 30"/>
                <a:gd name="T11" fmla="*/ 27 h 27"/>
                <a:gd name="T12" fmla="*/ 19 w 30"/>
                <a:gd name="T13" fmla="*/ 23 h 27"/>
                <a:gd name="T14" fmla="*/ 30 w 30"/>
                <a:gd name="T15" fmla="*/ 10 h 27"/>
                <a:gd name="T16" fmla="*/ 0 60000 65536"/>
                <a:gd name="T17" fmla="*/ 0 60000 65536"/>
                <a:gd name="T18" fmla="*/ 0 60000 65536"/>
                <a:gd name="T19" fmla="*/ 0 60000 65536"/>
                <a:gd name="T20" fmla="*/ 0 60000 65536"/>
                <a:gd name="T21" fmla="*/ 0 60000 65536"/>
                <a:gd name="T22" fmla="*/ 0 60000 65536"/>
                <a:gd name="T23" fmla="*/ 0 60000 65536"/>
                <a:gd name="T24" fmla="*/ 0 w 30"/>
                <a:gd name="T25" fmla="*/ 0 h 27"/>
                <a:gd name="T26" fmla="*/ 30 w 30"/>
                <a:gd name="T27" fmla="*/ 27 h 2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0" h="27">
                  <a:moveTo>
                    <a:pt x="30" y="10"/>
                  </a:moveTo>
                  <a:lnTo>
                    <a:pt x="23" y="14"/>
                  </a:lnTo>
                  <a:lnTo>
                    <a:pt x="14" y="0"/>
                  </a:lnTo>
                  <a:lnTo>
                    <a:pt x="0" y="8"/>
                  </a:lnTo>
                  <a:lnTo>
                    <a:pt x="9" y="23"/>
                  </a:lnTo>
                  <a:lnTo>
                    <a:pt x="2" y="27"/>
                  </a:lnTo>
                  <a:lnTo>
                    <a:pt x="19" y="23"/>
                  </a:lnTo>
                  <a:lnTo>
                    <a:pt x="30" y="10"/>
                  </a:lnTo>
                  <a:close/>
                </a:path>
              </a:pathLst>
            </a:custGeom>
            <a:solidFill>
              <a:srgbClr val="FFFFFF"/>
            </a:solidFill>
            <a:ln w="9525">
              <a:noFill/>
              <a:round/>
              <a:headEnd/>
              <a:tailEnd/>
            </a:ln>
          </xdr:spPr>
        </xdr:sp>
        <xdr:sp macro="" textlink="">
          <xdr:nvSpPr>
            <xdr:cNvPr id="1120455" name="Freeform 56"/>
            <xdr:cNvSpPr>
              <a:spLocks/>
            </xdr:cNvSpPr>
          </xdr:nvSpPr>
          <xdr:spPr bwMode="auto">
            <a:xfrm>
              <a:off x="361" y="249"/>
              <a:ext cx="30" cy="27"/>
            </a:xfrm>
            <a:custGeom>
              <a:avLst/>
              <a:gdLst>
                <a:gd name="T0" fmla="*/ 30 w 30"/>
                <a:gd name="T1" fmla="*/ 10 h 27"/>
                <a:gd name="T2" fmla="*/ 23 w 30"/>
                <a:gd name="T3" fmla="*/ 14 h 27"/>
                <a:gd name="T4" fmla="*/ 14 w 30"/>
                <a:gd name="T5" fmla="*/ 0 h 27"/>
                <a:gd name="T6" fmla="*/ 0 w 30"/>
                <a:gd name="T7" fmla="*/ 8 h 27"/>
                <a:gd name="T8" fmla="*/ 9 w 30"/>
                <a:gd name="T9" fmla="*/ 23 h 27"/>
                <a:gd name="T10" fmla="*/ 2 w 30"/>
                <a:gd name="T11" fmla="*/ 27 h 27"/>
                <a:gd name="T12" fmla="*/ 19 w 30"/>
                <a:gd name="T13" fmla="*/ 23 h 27"/>
                <a:gd name="T14" fmla="*/ 30 w 30"/>
                <a:gd name="T15" fmla="*/ 10 h 27"/>
                <a:gd name="T16" fmla="*/ 0 60000 65536"/>
                <a:gd name="T17" fmla="*/ 0 60000 65536"/>
                <a:gd name="T18" fmla="*/ 0 60000 65536"/>
                <a:gd name="T19" fmla="*/ 0 60000 65536"/>
                <a:gd name="T20" fmla="*/ 0 60000 65536"/>
                <a:gd name="T21" fmla="*/ 0 60000 65536"/>
                <a:gd name="T22" fmla="*/ 0 60000 65536"/>
                <a:gd name="T23" fmla="*/ 0 60000 65536"/>
                <a:gd name="T24" fmla="*/ 0 w 30"/>
                <a:gd name="T25" fmla="*/ 0 h 27"/>
                <a:gd name="T26" fmla="*/ 30 w 30"/>
                <a:gd name="T27" fmla="*/ 27 h 2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0" h="27">
                  <a:moveTo>
                    <a:pt x="30" y="10"/>
                  </a:moveTo>
                  <a:lnTo>
                    <a:pt x="23" y="14"/>
                  </a:lnTo>
                  <a:lnTo>
                    <a:pt x="14" y="0"/>
                  </a:lnTo>
                  <a:lnTo>
                    <a:pt x="0" y="8"/>
                  </a:lnTo>
                  <a:lnTo>
                    <a:pt x="9" y="23"/>
                  </a:lnTo>
                  <a:lnTo>
                    <a:pt x="2" y="27"/>
                  </a:lnTo>
                  <a:lnTo>
                    <a:pt x="19" y="23"/>
                  </a:lnTo>
                  <a:lnTo>
                    <a:pt x="30" y="10"/>
                  </a:lnTo>
                  <a:close/>
                </a:path>
              </a:pathLst>
            </a:custGeom>
            <a:noFill/>
            <a:ln w="0" cap="rnd">
              <a:solidFill>
                <a:srgbClr val="000000"/>
              </a:solidFill>
              <a:prstDash val="solid"/>
              <a:round/>
              <a:headEnd/>
              <a:tailEnd/>
            </a:ln>
          </xdr:spPr>
        </xdr:sp>
      </xdr:grpSp>
      <xdr:grpSp>
        <xdr:nvGrpSpPr>
          <xdr:cNvPr id="1033212" name="Group 60"/>
          <xdr:cNvGrpSpPr>
            <a:grpSpLocks/>
          </xdr:cNvGrpSpPr>
        </xdr:nvGrpSpPr>
        <xdr:grpSpPr bwMode="auto">
          <a:xfrm>
            <a:off x="458" y="323"/>
            <a:ext cx="78" cy="46"/>
            <a:chOff x="458" y="323"/>
            <a:chExt cx="78" cy="46"/>
          </a:xfrm>
        </xdr:grpSpPr>
        <xdr:sp macro="" textlink="">
          <xdr:nvSpPr>
            <xdr:cNvPr id="1120452" name="Rectangle 58"/>
            <xdr:cNvSpPr>
              <a:spLocks noChangeArrowheads="1"/>
            </xdr:cNvSpPr>
          </xdr:nvSpPr>
          <xdr:spPr bwMode="auto">
            <a:xfrm>
              <a:off x="458" y="323"/>
              <a:ext cx="78" cy="46"/>
            </a:xfrm>
            <a:prstGeom prst="rect">
              <a:avLst/>
            </a:prstGeom>
            <a:solidFill>
              <a:srgbClr val="FFFFFF"/>
            </a:solidFill>
            <a:ln w="9525">
              <a:noFill/>
              <a:miter lim="800000"/>
              <a:headEnd/>
              <a:tailEnd/>
            </a:ln>
          </xdr:spPr>
        </xdr:sp>
        <xdr:sp macro="" textlink="">
          <xdr:nvSpPr>
            <xdr:cNvPr id="1120453" name="Rectangle 59"/>
            <xdr:cNvSpPr>
              <a:spLocks noChangeArrowheads="1"/>
            </xdr:cNvSpPr>
          </xdr:nvSpPr>
          <xdr:spPr bwMode="auto">
            <a:xfrm>
              <a:off x="458" y="323"/>
              <a:ext cx="78" cy="46"/>
            </a:xfrm>
            <a:prstGeom prst="rect">
              <a:avLst/>
            </a:prstGeom>
            <a:noFill/>
            <a:ln w="0" cap="rnd">
              <a:solidFill>
                <a:srgbClr val="000000"/>
              </a:solidFill>
              <a:miter lim="800000"/>
              <a:headEnd/>
              <a:tailEnd/>
            </a:ln>
          </xdr:spPr>
        </xdr:sp>
      </xdr:grpSp>
      <xdr:sp macro="" textlink="">
        <xdr:nvSpPr>
          <xdr:cNvPr id="14397" name="Rectangle 61"/>
          <xdr:cNvSpPr>
            <a:spLocks noChangeArrowheads="1"/>
          </xdr:cNvSpPr>
        </xdr:nvSpPr>
        <xdr:spPr bwMode="auto">
          <a:xfrm>
            <a:off x="487" y="326"/>
            <a:ext cx="1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Key</a:t>
            </a:r>
          </a:p>
        </xdr:txBody>
      </xdr:sp>
      <xdr:sp macro="" textlink="">
        <xdr:nvSpPr>
          <xdr:cNvPr id="14398" name="Rectangle 62"/>
          <xdr:cNvSpPr>
            <a:spLocks noChangeArrowheads="1"/>
          </xdr:cNvSpPr>
        </xdr:nvSpPr>
        <xdr:spPr bwMode="auto">
          <a:xfrm>
            <a:off x="473" y="339"/>
            <a:ext cx="44"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a:t>
            </a:r>
          </a:p>
        </xdr:txBody>
      </xdr:sp>
      <xdr:sp macro="" textlink="">
        <xdr:nvSpPr>
          <xdr:cNvPr id="14399" name="Rectangle 63"/>
          <xdr:cNvSpPr>
            <a:spLocks noChangeArrowheads="1"/>
          </xdr:cNvSpPr>
        </xdr:nvSpPr>
        <xdr:spPr bwMode="auto">
          <a:xfrm>
            <a:off x="472" y="353"/>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120256" name="Group 66"/>
          <xdr:cNvGrpSpPr>
            <a:grpSpLocks/>
          </xdr:cNvGrpSpPr>
        </xdr:nvGrpSpPr>
        <xdr:grpSpPr bwMode="auto">
          <a:xfrm>
            <a:off x="94" y="200"/>
            <a:ext cx="96" cy="45"/>
            <a:chOff x="94" y="200"/>
            <a:chExt cx="96" cy="45"/>
          </a:xfrm>
        </xdr:grpSpPr>
        <xdr:sp macro="" textlink="">
          <xdr:nvSpPr>
            <xdr:cNvPr id="1120450" name="Rectangle 64"/>
            <xdr:cNvSpPr>
              <a:spLocks noChangeArrowheads="1"/>
            </xdr:cNvSpPr>
          </xdr:nvSpPr>
          <xdr:spPr bwMode="auto">
            <a:xfrm>
              <a:off x="94" y="200"/>
              <a:ext cx="96" cy="45"/>
            </a:xfrm>
            <a:prstGeom prst="rect">
              <a:avLst/>
            </a:prstGeom>
            <a:solidFill>
              <a:srgbClr val="FFFFFF"/>
            </a:solidFill>
            <a:ln w="9525">
              <a:noFill/>
              <a:miter lim="800000"/>
              <a:headEnd/>
              <a:tailEnd/>
            </a:ln>
          </xdr:spPr>
        </xdr:sp>
        <xdr:sp macro="" textlink="">
          <xdr:nvSpPr>
            <xdr:cNvPr id="1120451" name="Rectangle 65"/>
            <xdr:cNvSpPr>
              <a:spLocks noChangeArrowheads="1"/>
            </xdr:cNvSpPr>
          </xdr:nvSpPr>
          <xdr:spPr bwMode="auto">
            <a:xfrm>
              <a:off x="94" y="200"/>
              <a:ext cx="96" cy="45"/>
            </a:xfrm>
            <a:prstGeom prst="rect">
              <a:avLst/>
            </a:prstGeom>
            <a:noFill/>
            <a:ln w="0" cap="rnd">
              <a:solidFill>
                <a:srgbClr val="000000"/>
              </a:solidFill>
              <a:miter lim="800000"/>
              <a:headEnd/>
              <a:tailEnd/>
            </a:ln>
          </xdr:spPr>
        </xdr:sp>
      </xdr:grpSp>
      <xdr:sp macro="" textlink="">
        <xdr:nvSpPr>
          <xdr:cNvPr id="14403" name="Rectangle 67"/>
          <xdr:cNvSpPr>
            <a:spLocks noChangeArrowheads="1"/>
          </xdr:cNvSpPr>
        </xdr:nvSpPr>
        <xdr:spPr bwMode="auto">
          <a:xfrm>
            <a:off x="98" y="214"/>
            <a:ext cx="81" cy="21"/>
          </a:xfrm>
          <a:prstGeom prst="rect">
            <a:avLst/>
          </a:prstGeom>
          <a:noFill/>
          <a:ln w="9525">
            <a:noFill/>
            <a:miter lim="800000"/>
            <a:headEnd/>
            <a:tailEnd/>
          </a:ln>
        </xdr:spPr>
        <xdr:txBody>
          <a:bodyPr wrap="none" lIns="0" tIns="0" rIns="0" bIns="0" anchor="t" upright="1">
            <a:spAutoFit/>
          </a:bodyPr>
          <a:lstStyle/>
          <a:p>
            <a:pPr algn="l" rtl="0">
              <a:defRPr sz="1000"/>
            </a:pPr>
            <a:r>
              <a:rPr lang="en-AU" sz="1100" b="1" i="0" u="none" strike="noStrike" baseline="0">
                <a:solidFill>
                  <a:srgbClr val="000000"/>
                </a:solidFill>
                <a:latin typeface="Arial"/>
                <a:cs typeface="Arial"/>
              </a:rPr>
              <a:t>Council Plan</a:t>
            </a:r>
          </a:p>
        </xdr:txBody>
      </xdr:sp>
      <xdr:grpSp>
        <xdr:nvGrpSpPr>
          <xdr:cNvPr id="1120258" name="Group 70"/>
          <xdr:cNvGrpSpPr>
            <a:grpSpLocks/>
          </xdr:cNvGrpSpPr>
        </xdr:nvGrpSpPr>
        <xdr:grpSpPr bwMode="auto">
          <a:xfrm>
            <a:off x="85" y="282"/>
            <a:ext cx="109" cy="27"/>
            <a:chOff x="85" y="282"/>
            <a:chExt cx="109" cy="27"/>
          </a:xfrm>
        </xdr:grpSpPr>
        <xdr:sp macro="" textlink="">
          <xdr:nvSpPr>
            <xdr:cNvPr id="1120448" name="Rectangle 68"/>
            <xdr:cNvSpPr>
              <a:spLocks noChangeArrowheads="1"/>
            </xdr:cNvSpPr>
          </xdr:nvSpPr>
          <xdr:spPr bwMode="auto">
            <a:xfrm>
              <a:off x="85" y="282"/>
              <a:ext cx="109" cy="27"/>
            </a:xfrm>
            <a:prstGeom prst="rect">
              <a:avLst/>
            </a:prstGeom>
            <a:solidFill>
              <a:srgbClr val="FFFFFF"/>
            </a:solidFill>
            <a:ln w="9525">
              <a:noFill/>
              <a:miter lim="800000"/>
              <a:headEnd/>
              <a:tailEnd/>
            </a:ln>
          </xdr:spPr>
        </xdr:sp>
        <xdr:sp macro="" textlink="">
          <xdr:nvSpPr>
            <xdr:cNvPr id="1120449" name="Rectangle 69"/>
            <xdr:cNvSpPr>
              <a:spLocks noChangeArrowheads="1"/>
            </xdr:cNvSpPr>
          </xdr:nvSpPr>
          <xdr:spPr bwMode="auto">
            <a:xfrm>
              <a:off x="85" y="282"/>
              <a:ext cx="109" cy="27"/>
            </a:xfrm>
            <a:prstGeom prst="rect">
              <a:avLst/>
            </a:prstGeom>
            <a:noFill/>
            <a:ln w="0" cap="rnd">
              <a:solidFill>
                <a:srgbClr val="000000"/>
              </a:solidFill>
              <a:miter lim="800000"/>
              <a:headEnd/>
              <a:tailEnd/>
            </a:ln>
          </xdr:spPr>
        </xdr:sp>
      </xdr:grpSp>
      <xdr:sp macro="" textlink="">
        <xdr:nvSpPr>
          <xdr:cNvPr id="14407" name="Rectangle 71"/>
          <xdr:cNvSpPr>
            <a:spLocks noChangeArrowheads="1"/>
          </xdr:cNvSpPr>
        </xdr:nvSpPr>
        <xdr:spPr bwMode="auto">
          <a:xfrm>
            <a:off x="89" y="289"/>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 Objective</a:t>
            </a:r>
          </a:p>
        </xdr:txBody>
      </xdr:sp>
      <xdr:grpSp>
        <xdr:nvGrpSpPr>
          <xdr:cNvPr id="1120260" name="Group 74"/>
          <xdr:cNvGrpSpPr>
            <a:grpSpLocks/>
          </xdr:cNvGrpSpPr>
        </xdr:nvGrpSpPr>
        <xdr:grpSpPr bwMode="auto">
          <a:xfrm>
            <a:off x="121" y="250"/>
            <a:ext cx="32" cy="23"/>
            <a:chOff x="121" y="250"/>
            <a:chExt cx="32" cy="23"/>
          </a:xfrm>
        </xdr:grpSpPr>
        <xdr:sp macro="" textlink="">
          <xdr:nvSpPr>
            <xdr:cNvPr id="1120446" name="Freeform 72"/>
            <xdr:cNvSpPr>
              <a:spLocks/>
            </xdr:cNvSpPr>
          </xdr:nvSpPr>
          <xdr:spPr bwMode="auto">
            <a:xfrm>
              <a:off x="121" y="250"/>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solidFill>
              <a:srgbClr val="FFFFFF"/>
            </a:solidFill>
            <a:ln w="9525">
              <a:noFill/>
              <a:round/>
              <a:headEnd/>
              <a:tailEnd/>
            </a:ln>
          </xdr:spPr>
        </xdr:sp>
        <xdr:sp macro="" textlink="">
          <xdr:nvSpPr>
            <xdr:cNvPr id="1120447" name="Freeform 73"/>
            <xdr:cNvSpPr>
              <a:spLocks/>
            </xdr:cNvSpPr>
          </xdr:nvSpPr>
          <xdr:spPr bwMode="auto">
            <a:xfrm>
              <a:off x="121" y="250"/>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noFill/>
            <a:ln w="0" cap="rnd">
              <a:solidFill>
                <a:srgbClr val="000000"/>
              </a:solidFill>
              <a:prstDash val="solid"/>
              <a:round/>
              <a:headEnd/>
              <a:tailEnd/>
            </a:ln>
          </xdr:spPr>
        </xdr:sp>
      </xdr:grpSp>
      <xdr:grpSp>
        <xdr:nvGrpSpPr>
          <xdr:cNvPr id="1120261" name="Group 77"/>
          <xdr:cNvGrpSpPr>
            <a:grpSpLocks/>
          </xdr:cNvGrpSpPr>
        </xdr:nvGrpSpPr>
        <xdr:grpSpPr bwMode="auto">
          <a:xfrm>
            <a:off x="85" y="314"/>
            <a:ext cx="109" cy="27"/>
            <a:chOff x="85" y="314"/>
            <a:chExt cx="109" cy="27"/>
          </a:xfrm>
        </xdr:grpSpPr>
        <xdr:sp macro="" textlink="">
          <xdr:nvSpPr>
            <xdr:cNvPr id="1120444" name="Rectangle 75"/>
            <xdr:cNvSpPr>
              <a:spLocks noChangeArrowheads="1"/>
            </xdr:cNvSpPr>
          </xdr:nvSpPr>
          <xdr:spPr bwMode="auto">
            <a:xfrm>
              <a:off x="85" y="314"/>
              <a:ext cx="109" cy="27"/>
            </a:xfrm>
            <a:prstGeom prst="rect">
              <a:avLst/>
            </a:prstGeom>
            <a:solidFill>
              <a:srgbClr val="FFFFFF"/>
            </a:solidFill>
            <a:ln w="9525">
              <a:noFill/>
              <a:miter lim="800000"/>
              <a:headEnd/>
              <a:tailEnd/>
            </a:ln>
          </xdr:spPr>
        </xdr:sp>
        <xdr:sp macro="" textlink="">
          <xdr:nvSpPr>
            <xdr:cNvPr id="1120445" name="Rectangle 76"/>
            <xdr:cNvSpPr>
              <a:spLocks noChangeArrowheads="1"/>
            </xdr:cNvSpPr>
          </xdr:nvSpPr>
          <xdr:spPr bwMode="auto">
            <a:xfrm>
              <a:off x="85" y="314"/>
              <a:ext cx="109" cy="27"/>
            </a:xfrm>
            <a:prstGeom prst="rect">
              <a:avLst/>
            </a:prstGeom>
            <a:noFill/>
            <a:ln w="0" cap="rnd">
              <a:solidFill>
                <a:srgbClr val="000000"/>
              </a:solidFill>
              <a:miter lim="800000"/>
              <a:headEnd/>
              <a:tailEnd/>
            </a:ln>
          </xdr:spPr>
        </xdr:sp>
      </xdr:grpSp>
      <xdr:sp macro="" textlink="">
        <xdr:nvSpPr>
          <xdr:cNvPr id="14414" name="Rectangle 78"/>
          <xdr:cNvSpPr>
            <a:spLocks noChangeArrowheads="1"/>
          </xdr:cNvSpPr>
        </xdr:nvSpPr>
        <xdr:spPr bwMode="auto">
          <a:xfrm>
            <a:off x="89" y="321"/>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 Objective</a:t>
            </a:r>
          </a:p>
        </xdr:txBody>
      </xdr:sp>
      <xdr:grpSp>
        <xdr:nvGrpSpPr>
          <xdr:cNvPr id="1120263" name="Group 81"/>
          <xdr:cNvGrpSpPr>
            <a:grpSpLocks/>
          </xdr:cNvGrpSpPr>
        </xdr:nvGrpSpPr>
        <xdr:grpSpPr bwMode="auto">
          <a:xfrm>
            <a:off x="85" y="346"/>
            <a:ext cx="109" cy="27"/>
            <a:chOff x="85" y="346"/>
            <a:chExt cx="109" cy="27"/>
          </a:xfrm>
        </xdr:grpSpPr>
        <xdr:sp macro="" textlink="">
          <xdr:nvSpPr>
            <xdr:cNvPr id="1120442" name="Rectangle 79"/>
            <xdr:cNvSpPr>
              <a:spLocks noChangeArrowheads="1"/>
            </xdr:cNvSpPr>
          </xdr:nvSpPr>
          <xdr:spPr bwMode="auto">
            <a:xfrm>
              <a:off x="85" y="346"/>
              <a:ext cx="109" cy="27"/>
            </a:xfrm>
            <a:prstGeom prst="rect">
              <a:avLst/>
            </a:prstGeom>
            <a:solidFill>
              <a:srgbClr val="FFFFFF"/>
            </a:solidFill>
            <a:ln w="9525">
              <a:noFill/>
              <a:miter lim="800000"/>
              <a:headEnd/>
              <a:tailEnd/>
            </a:ln>
          </xdr:spPr>
        </xdr:sp>
        <xdr:sp macro="" textlink="">
          <xdr:nvSpPr>
            <xdr:cNvPr id="1120443" name="Rectangle 80"/>
            <xdr:cNvSpPr>
              <a:spLocks noChangeArrowheads="1"/>
            </xdr:cNvSpPr>
          </xdr:nvSpPr>
          <xdr:spPr bwMode="auto">
            <a:xfrm>
              <a:off x="85" y="346"/>
              <a:ext cx="109" cy="27"/>
            </a:xfrm>
            <a:prstGeom prst="rect">
              <a:avLst/>
            </a:prstGeom>
            <a:noFill/>
            <a:ln w="0" cap="rnd">
              <a:solidFill>
                <a:srgbClr val="000000"/>
              </a:solidFill>
              <a:miter lim="800000"/>
              <a:headEnd/>
              <a:tailEnd/>
            </a:ln>
          </xdr:spPr>
        </xdr:sp>
      </xdr:grpSp>
      <xdr:sp macro="" textlink="">
        <xdr:nvSpPr>
          <xdr:cNvPr id="14418" name="Rectangle 82"/>
          <xdr:cNvSpPr>
            <a:spLocks noChangeArrowheads="1"/>
          </xdr:cNvSpPr>
        </xdr:nvSpPr>
        <xdr:spPr bwMode="auto">
          <a:xfrm>
            <a:off x="89" y="352"/>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 Objective</a:t>
            </a:r>
          </a:p>
        </xdr:txBody>
      </xdr:sp>
      <xdr:grpSp>
        <xdr:nvGrpSpPr>
          <xdr:cNvPr id="1120265" name="Group 85"/>
          <xdr:cNvGrpSpPr>
            <a:grpSpLocks/>
          </xdr:cNvGrpSpPr>
        </xdr:nvGrpSpPr>
        <xdr:grpSpPr bwMode="auto">
          <a:xfrm>
            <a:off x="85" y="378"/>
            <a:ext cx="109" cy="27"/>
            <a:chOff x="85" y="378"/>
            <a:chExt cx="109" cy="27"/>
          </a:xfrm>
        </xdr:grpSpPr>
        <xdr:sp macro="" textlink="">
          <xdr:nvSpPr>
            <xdr:cNvPr id="1120440" name="Rectangle 83"/>
            <xdr:cNvSpPr>
              <a:spLocks noChangeArrowheads="1"/>
            </xdr:cNvSpPr>
          </xdr:nvSpPr>
          <xdr:spPr bwMode="auto">
            <a:xfrm>
              <a:off x="85" y="378"/>
              <a:ext cx="109" cy="27"/>
            </a:xfrm>
            <a:prstGeom prst="rect">
              <a:avLst/>
            </a:prstGeom>
            <a:solidFill>
              <a:srgbClr val="FFFFFF"/>
            </a:solidFill>
            <a:ln w="9525">
              <a:noFill/>
              <a:miter lim="800000"/>
              <a:headEnd/>
              <a:tailEnd/>
            </a:ln>
          </xdr:spPr>
        </xdr:sp>
        <xdr:sp macro="" textlink="">
          <xdr:nvSpPr>
            <xdr:cNvPr id="1120441" name="Rectangle 84"/>
            <xdr:cNvSpPr>
              <a:spLocks noChangeArrowheads="1"/>
            </xdr:cNvSpPr>
          </xdr:nvSpPr>
          <xdr:spPr bwMode="auto">
            <a:xfrm>
              <a:off x="85" y="378"/>
              <a:ext cx="109" cy="27"/>
            </a:xfrm>
            <a:prstGeom prst="rect">
              <a:avLst/>
            </a:prstGeom>
            <a:noFill/>
            <a:ln w="0" cap="rnd">
              <a:solidFill>
                <a:srgbClr val="000000"/>
              </a:solidFill>
              <a:miter lim="800000"/>
              <a:headEnd/>
              <a:tailEnd/>
            </a:ln>
          </xdr:spPr>
        </xdr:sp>
      </xdr:grpSp>
      <xdr:sp macro="" textlink="">
        <xdr:nvSpPr>
          <xdr:cNvPr id="14422" name="Rectangle 86"/>
          <xdr:cNvSpPr>
            <a:spLocks noChangeArrowheads="1"/>
          </xdr:cNvSpPr>
        </xdr:nvSpPr>
        <xdr:spPr bwMode="auto">
          <a:xfrm>
            <a:off x="89" y="385"/>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 Objective</a:t>
            </a:r>
          </a:p>
        </xdr:txBody>
      </xdr:sp>
      <xdr:grpSp>
        <xdr:nvGrpSpPr>
          <xdr:cNvPr id="1120267" name="Group 89"/>
          <xdr:cNvGrpSpPr>
            <a:grpSpLocks/>
          </xdr:cNvGrpSpPr>
        </xdr:nvGrpSpPr>
        <xdr:grpSpPr bwMode="auto">
          <a:xfrm>
            <a:off x="203" y="282"/>
            <a:ext cx="28" cy="27"/>
            <a:chOff x="203" y="282"/>
            <a:chExt cx="28" cy="27"/>
          </a:xfrm>
        </xdr:grpSpPr>
        <xdr:sp macro="" textlink="">
          <xdr:nvSpPr>
            <xdr:cNvPr id="1120438" name="Freeform 87"/>
            <xdr:cNvSpPr>
              <a:spLocks/>
            </xdr:cNvSpPr>
          </xdr:nvSpPr>
          <xdr:spPr bwMode="auto">
            <a:xfrm>
              <a:off x="203" y="282"/>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solidFill>
              <a:srgbClr val="FFFFFF"/>
            </a:solidFill>
            <a:ln w="9525">
              <a:noFill/>
              <a:round/>
              <a:headEnd/>
              <a:tailEnd/>
            </a:ln>
          </xdr:spPr>
        </xdr:sp>
        <xdr:sp macro="" textlink="">
          <xdr:nvSpPr>
            <xdr:cNvPr id="1120439" name="Freeform 88"/>
            <xdr:cNvSpPr>
              <a:spLocks/>
            </xdr:cNvSpPr>
          </xdr:nvSpPr>
          <xdr:spPr bwMode="auto">
            <a:xfrm>
              <a:off x="203" y="282"/>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noFill/>
            <a:ln w="0" cap="rnd">
              <a:solidFill>
                <a:srgbClr val="000000"/>
              </a:solidFill>
              <a:prstDash val="solid"/>
              <a:round/>
              <a:headEnd/>
              <a:tailEnd/>
            </a:ln>
          </xdr:spPr>
        </xdr:sp>
      </xdr:grpSp>
      <xdr:grpSp>
        <xdr:nvGrpSpPr>
          <xdr:cNvPr id="1120268" name="Group 92"/>
          <xdr:cNvGrpSpPr>
            <a:grpSpLocks/>
          </xdr:cNvGrpSpPr>
        </xdr:nvGrpSpPr>
        <xdr:grpSpPr bwMode="auto">
          <a:xfrm>
            <a:off x="203" y="314"/>
            <a:ext cx="28" cy="27"/>
            <a:chOff x="203" y="314"/>
            <a:chExt cx="28" cy="27"/>
          </a:xfrm>
        </xdr:grpSpPr>
        <xdr:sp macro="" textlink="">
          <xdr:nvSpPr>
            <xdr:cNvPr id="1120436" name="Freeform 90"/>
            <xdr:cNvSpPr>
              <a:spLocks/>
            </xdr:cNvSpPr>
          </xdr:nvSpPr>
          <xdr:spPr bwMode="auto">
            <a:xfrm>
              <a:off x="203" y="314"/>
              <a:ext cx="28" cy="27"/>
            </a:xfrm>
            <a:custGeom>
              <a:avLst/>
              <a:gdLst>
                <a:gd name="T0" fmla="*/ 0 w 28"/>
                <a:gd name="T1" fmla="*/ 14 h 27"/>
                <a:gd name="T2" fmla="*/ 6 w 28"/>
                <a:gd name="T3" fmla="*/ 27 h 27"/>
                <a:gd name="T4" fmla="*/ 6 w 28"/>
                <a:gd name="T5" fmla="*/ 20 h 27"/>
                <a:gd name="T6" fmla="*/ 22 w 28"/>
                <a:gd name="T7" fmla="*/ 20 h 27"/>
                <a:gd name="T8" fmla="*/ 22 w 28"/>
                <a:gd name="T9" fmla="*/ 27 h 27"/>
                <a:gd name="T10" fmla="*/ 28 w 28"/>
                <a:gd name="T11" fmla="*/ 14 h 27"/>
                <a:gd name="T12" fmla="*/ 22 w 28"/>
                <a:gd name="T13" fmla="*/ 0 h 27"/>
                <a:gd name="T14" fmla="*/ 22 w 28"/>
                <a:gd name="T15" fmla="*/ 7 h 27"/>
                <a:gd name="T16" fmla="*/ 6 w 28"/>
                <a:gd name="T17" fmla="*/ 7 h 27"/>
                <a:gd name="T18" fmla="*/ 6 w 28"/>
                <a:gd name="T19" fmla="*/ 0 h 27"/>
                <a:gd name="T20" fmla="*/ 0 w 28"/>
                <a:gd name="T21" fmla="*/ 14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4"/>
                  </a:moveTo>
                  <a:lnTo>
                    <a:pt x="6" y="27"/>
                  </a:lnTo>
                  <a:lnTo>
                    <a:pt x="6" y="20"/>
                  </a:lnTo>
                  <a:lnTo>
                    <a:pt x="22" y="20"/>
                  </a:lnTo>
                  <a:lnTo>
                    <a:pt x="22" y="27"/>
                  </a:lnTo>
                  <a:lnTo>
                    <a:pt x="28" y="14"/>
                  </a:lnTo>
                  <a:lnTo>
                    <a:pt x="22" y="0"/>
                  </a:lnTo>
                  <a:lnTo>
                    <a:pt x="22" y="7"/>
                  </a:lnTo>
                  <a:lnTo>
                    <a:pt x="6" y="7"/>
                  </a:lnTo>
                  <a:lnTo>
                    <a:pt x="6" y="0"/>
                  </a:lnTo>
                  <a:lnTo>
                    <a:pt x="0" y="14"/>
                  </a:lnTo>
                  <a:close/>
                </a:path>
              </a:pathLst>
            </a:custGeom>
            <a:solidFill>
              <a:srgbClr val="FFFFFF"/>
            </a:solidFill>
            <a:ln w="9525">
              <a:noFill/>
              <a:round/>
              <a:headEnd/>
              <a:tailEnd/>
            </a:ln>
          </xdr:spPr>
        </xdr:sp>
        <xdr:sp macro="" textlink="">
          <xdr:nvSpPr>
            <xdr:cNvPr id="1120437" name="Freeform 91"/>
            <xdr:cNvSpPr>
              <a:spLocks/>
            </xdr:cNvSpPr>
          </xdr:nvSpPr>
          <xdr:spPr bwMode="auto">
            <a:xfrm>
              <a:off x="203" y="314"/>
              <a:ext cx="28" cy="27"/>
            </a:xfrm>
            <a:custGeom>
              <a:avLst/>
              <a:gdLst>
                <a:gd name="T0" fmla="*/ 0 w 28"/>
                <a:gd name="T1" fmla="*/ 14 h 27"/>
                <a:gd name="T2" fmla="*/ 6 w 28"/>
                <a:gd name="T3" fmla="*/ 27 h 27"/>
                <a:gd name="T4" fmla="*/ 6 w 28"/>
                <a:gd name="T5" fmla="*/ 20 h 27"/>
                <a:gd name="T6" fmla="*/ 22 w 28"/>
                <a:gd name="T7" fmla="*/ 20 h 27"/>
                <a:gd name="T8" fmla="*/ 22 w 28"/>
                <a:gd name="T9" fmla="*/ 27 h 27"/>
                <a:gd name="T10" fmla="*/ 28 w 28"/>
                <a:gd name="T11" fmla="*/ 14 h 27"/>
                <a:gd name="T12" fmla="*/ 22 w 28"/>
                <a:gd name="T13" fmla="*/ 0 h 27"/>
                <a:gd name="T14" fmla="*/ 22 w 28"/>
                <a:gd name="T15" fmla="*/ 7 h 27"/>
                <a:gd name="T16" fmla="*/ 6 w 28"/>
                <a:gd name="T17" fmla="*/ 7 h 27"/>
                <a:gd name="T18" fmla="*/ 6 w 28"/>
                <a:gd name="T19" fmla="*/ 0 h 27"/>
                <a:gd name="T20" fmla="*/ 0 w 28"/>
                <a:gd name="T21" fmla="*/ 14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4"/>
                  </a:moveTo>
                  <a:lnTo>
                    <a:pt x="6" y="27"/>
                  </a:lnTo>
                  <a:lnTo>
                    <a:pt x="6" y="20"/>
                  </a:lnTo>
                  <a:lnTo>
                    <a:pt x="22" y="20"/>
                  </a:lnTo>
                  <a:lnTo>
                    <a:pt x="22" y="27"/>
                  </a:lnTo>
                  <a:lnTo>
                    <a:pt x="28" y="14"/>
                  </a:lnTo>
                  <a:lnTo>
                    <a:pt x="22" y="0"/>
                  </a:lnTo>
                  <a:lnTo>
                    <a:pt x="22" y="7"/>
                  </a:lnTo>
                  <a:lnTo>
                    <a:pt x="6" y="7"/>
                  </a:lnTo>
                  <a:lnTo>
                    <a:pt x="6" y="0"/>
                  </a:lnTo>
                  <a:lnTo>
                    <a:pt x="0" y="14"/>
                  </a:lnTo>
                  <a:close/>
                </a:path>
              </a:pathLst>
            </a:custGeom>
            <a:noFill/>
            <a:ln w="0" cap="rnd">
              <a:solidFill>
                <a:srgbClr val="000000"/>
              </a:solidFill>
              <a:prstDash val="solid"/>
              <a:round/>
              <a:headEnd/>
              <a:tailEnd/>
            </a:ln>
          </xdr:spPr>
        </xdr:sp>
      </xdr:grpSp>
      <xdr:grpSp>
        <xdr:nvGrpSpPr>
          <xdr:cNvPr id="1120269" name="Group 95"/>
          <xdr:cNvGrpSpPr>
            <a:grpSpLocks/>
          </xdr:cNvGrpSpPr>
        </xdr:nvGrpSpPr>
        <xdr:grpSpPr bwMode="auto">
          <a:xfrm>
            <a:off x="203" y="346"/>
            <a:ext cx="28" cy="27"/>
            <a:chOff x="203" y="346"/>
            <a:chExt cx="28" cy="27"/>
          </a:xfrm>
        </xdr:grpSpPr>
        <xdr:sp macro="" textlink="">
          <xdr:nvSpPr>
            <xdr:cNvPr id="1120434" name="Freeform 93"/>
            <xdr:cNvSpPr>
              <a:spLocks/>
            </xdr:cNvSpPr>
          </xdr:nvSpPr>
          <xdr:spPr bwMode="auto">
            <a:xfrm>
              <a:off x="203" y="346"/>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solidFill>
              <a:srgbClr val="FFFFFF"/>
            </a:solidFill>
            <a:ln w="9525">
              <a:noFill/>
              <a:round/>
              <a:headEnd/>
              <a:tailEnd/>
            </a:ln>
          </xdr:spPr>
        </xdr:sp>
        <xdr:sp macro="" textlink="">
          <xdr:nvSpPr>
            <xdr:cNvPr id="1120435" name="Freeform 94"/>
            <xdr:cNvSpPr>
              <a:spLocks/>
            </xdr:cNvSpPr>
          </xdr:nvSpPr>
          <xdr:spPr bwMode="auto">
            <a:xfrm>
              <a:off x="203" y="346"/>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noFill/>
            <a:ln w="0" cap="rnd">
              <a:solidFill>
                <a:srgbClr val="000000"/>
              </a:solidFill>
              <a:prstDash val="solid"/>
              <a:round/>
              <a:headEnd/>
              <a:tailEnd/>
            </a:ln>
          </xdr:spPr>
        </xdr:sp>
      </xdr:grpSp>
      <xdr:grpSp>
        <xdr:nvGrpSpPr>
          <xdr:cNvPr id="1120270" name="Group 98"/>
          <xdr:cNvGrpSpPr>
            <a:grpSpLocks/>
          </xdr:cNvGrpSpPr>
        </xdr:nvGrpSpPr>
        <xdr:grpSpPr bwMode="auto">
          <a:xfrm>
            <a:off x="203" y="378"/>
            <a:ext cx="28" cy="27"/>
            <a:chOff x="203" y="378"/>
            <a:chExt cx="28" cy="27"/>
          </a:xfrm>
        </xdr:grpSpPr>
        <xdr:sp macro="" textlink="">
          <xdr:nvSpPr>
            <xdr:cNvPr id="1120432" name="Freeform 96"/>
            <xdr:cNvSpPr>
              <a:spLocks/>
            </xdr:cNvSpPr>
          </xdr:nvSpPr>
          <xdr:spPr bwMode="auto">
            <a:xfrm>
              <a:off x="203" y="378"/>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solidFill>
              <a:srgbClr val="FFFFFF"/>
            </a:solidFill>
            <a:ln w="9525">
              <a:noFill/>
              <a:round/>
              <a:headEnd/>
              <a:tailEnd/>
            </a:ln>
          </xdr:spPr>
        </xdr:sp>
        <xdr:sp macro="" textlink="">
          <xdr:nvSpPr>
            <xdr:cNvPr id="1120433" name="Freeform 97"/>
            <xdr:cNvSpPr>
              <a:spLocks/>
            </xdr:cNvSpPr>
          </xdr:nvSpPr>
          <xdr:spPr bwMode="auto">
            <a:xfrm>
              <a:off x="203" y="378"/>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noFill/>
            <a:ln w="0" cap="rnd">
              <a:solidFill>
                <a:srgbClr val="000000"/>
              </a:solidFill>
              <a:prstDash val="solid"/>
              <a:round/>
              <a:headEnd/>
              <a:tailEnd/>
            </a:ln>
          </xdr:spPr>
        </xdr:sp>
      </xdr:grpSp>
      <xdr:grpSp>
        <xdr:nvGrpSpPr>
          <xdr:cNvPr id="1120271" name="Group 101"/>
          <xdr:cNvGrpSpPr>
            <a:grpSpLocks/>
          </xdr:cNvGrpSpPr>
        </xdr:nvGrpSpPr>
        <xdr:grpSpPr bwMode="auto">
          <a:xfrm>
            <a:off x="458" y="401"/>
            <a:ext cx="78" cy="45"/>
            <a:chOff x="458" y="401"/>
            <a:chExt cx="78" cy="45"/>
          </a:xfrm>
        </xdr:grpSpPr>
        <xdr:sp macro="" textlink="">
          <xdr:nvSpPr>
            <xdr:cNvPr id="1120430" name="Rectangle 99"/>
            <xdr:cNvSpPr>
              <a:spLocks noChangeArrowheads="1"/>
            </xdr:cNvSpPr>
          </xdr:nvSpPr>
          <xdr:spPr bwMode="auto">
            <a:xfrm>
              <a:off x="458" y="401"/>
              <a:ext cx="78" cy="45"/>
            </a:xfrm>
            <a:prstGeom prst="rect">
              <a:avLst/>
            </a:prstGeom>
            <a:solidFill>
              <a:srgbClr val="FFFFFF"/>
            </a:solidFill>
            <a:ln w="9525">
              <a:noFill/>
              <a:miter lim="800000"/>
              <a:headEnd/>
              <a:tailEnd/>
            </a:ln>
          </xdr:spPr>
        </xdr:sp>
        <xdr:sp macro="" textlink="">
          <xdr:nvSpPr>
            <xdr:cNvPr id="1120431" name="Rectangle 100"/>
            <xdr:cNvSpPr>
              <a:spLocks noChangeArrowheads="1"/>
            </xdr:cNvSpPr>
          </xdr:nvSpPr>
          <xdr:spPr bwMode="auto">
            <a:xfrm>
              <a:off x="458" y="401"/>
              <a:ext cx="78" cy="45"/>
            </a:xfrm>
            <a:prstGeom prst="rect">
              <a:avLst/>
            </a:prstGeom>
            <a:noFill/>
            <a:ln w="0" cap="rnd">
              <a:solidFill>
                <a:srgbClr val="000000"/>
              </a:solidFill>
              <a:miter lim="800000"/>
              <a:headEnd/>
              <a:tailEnd/>
            </a:ln>
          </xdr:spPr>
        </xdr:sp>
      </xdr:grpSp>
      <xdr:sp macro="" textlink="">
        <xdr:nvSpPr>
          <xdr:cNvPr id="14438" name="Rectangle 102"/>
          <xdr:cNvSpPr>
            <a:spLocks noChangeArrowheads="1"/>
          </xdr:cNvSpPr>
        </xdr:nvSpPr>
        <xdr:spPr bwMode="auto">
          <a:xfrm>
            <a:off x="463" y="403"/>
            <a:ext cx="65"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Performance</a:t>
            </a:r>
          </a:p>
        </xdr:txBody>
      </xdr:sp>
      <xdr:sp macro="" textlink="">
        <xdr:nvSpPr>
          <xdr:cNvPr id="14439" name="Rectangle 103"/>
          <xdr:cNvSpPr>
            <a:spLocks noChangeArrowheads="1"/>
          </xdr:cNvSpPr>
        </xdr:nvSpPr>
        <xdr:spPr bwMode="auto">
          <a:xfrm>
            <a:off x="470" y="417"/>
            <a:ext cx="5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Measures/</a:t>
            </a:r>
          </a:p>
        </xdr:txBody>
      </xdr:sp>
      <xdr:sp macro="" textlink="">
        <xdr:nvSpPr>
          <xdr:cNvPr id="14440" name="Rectangle 104"/>
          <xdr:cNvSpPr>
            <a:spLocks noChangeArrowheads="1"/>
          </xdr:cNvSpPr>
        </xdr:nvSpPr>
        <xdr:spPr bwMode="auto">
          <a:xfrm>
            <a:off x="477" y="430"/>
            <a:ext cx="39"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Targets</a:t>
            </a:r>
          </a:p>
        </xdr:txBody>
      </xdr:sp>
      <xdr:grpSp>
        <xdr:nvGrpSpPr>
          <xdr:cNvPr id="1120275" name="Group 107"/>
          <xdr:cNvGrpSpPr>
            <a:grpSpLocks/>
          </xdr:cNvGrpSpPr>
        </xdr:nvGrpSpPr>
        <xdr:grpSpPr bwMode="auto">
          <a:xfrm>
            <a:off x="458" y="483"/>
            <a:ext cx="78" cy="32"/>
            <a:chOff x="458" y="483"/>
            <a:chExt cx="78" cy="32"/>
          </a:xfrm>
        </xdr:grpSpPr>
        <xdr:sp macro="" textlink="">
          <xdr:nvSpPr>
            <xdr:cNvPr id="1120428" name="Rectangle 105"/>
            <xdr:cNvSpPr>
              <a:spLocks noChangeArrowheads="1"/>
            </xdr:cNvSpPr>
          </xdr:nvSpPr>
          <xdr:spPr bwMode="auto">
            <a:xfrm>
              <a:off x="458" y="483"/>
              <a:ext cx="78" cy="32"/>
            </a:xfrm>
            <a:prstGeom prst="rect">
              <a:avLst/>
            </a:prstGeom>
            <a:solidFill>
              <a:srgbClr val="FFFFFF"/>
            </a:solidFill>
            <a:ln w="9525">
              <a:noFill/>
              <a:miter lim="800000"/>
              <a:headEnd/>
              <a:tailEnd/>
            </a:ln>
          </xdr:spPr>
        </xdr:sp>
        <xdr:sp macro="" textlink="">
          <xdr:nvSpPr>
            <xdr:cNvPr id="1120429" name="Rectangle 106"/>
            <xdr:cNvSpPr>
              <a:spLocks noChangeArrowheads="1"/>
            </xdr:cNvSpPr>
          </xdr:nvSpPr>
          <xdr:spPr bwMode="auto">
            <a:xfrm>
              <a:off x="458" y="483"/>
              <a:ext cx="78" cy="32"/>
            </a:xfrm>
            <a:prstGeom prst="rect">
              <a:avLst/>
            </a:prstGeom>
            <a:noFill/>
            <a:ln w="0" cap="rnd">
              <a:solidFill>
                <a:srgbClr val="000000"/>
              </a:solidFill>
              <a:miter lim="800000"/>
              <a:headEnd/>
              <a:tailEnd/>
            </a:ln>
          </xdr:spPr>
        </xdr:sp>
      </xdr:grpSp>
      <xdr:sp macro="" textlink="">
        <xdr:nvSpPr>
          <xdr:cNvPr id="14444" name="Rectangle 108"/>
          <xdr:cNvSpPr>
            <a:spLocks noChangeArrowheads="1"/>
          </xdr:cNvSpPr>
        </xdr:nvSpPr>
        <xdr:spPr bwMode="auto">
          <a:xfrm>
            <a:off x="463" y="485"/>
            <a:ext cx="65"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Performance</a:t>
            </a:r>
          </a:p>
        </xdr:txBody>
      </xdr:sp>
      <xdr:sp macro="" textlink="">
        <xdr:nvSpPr>
          <xdr:cNvPr id="14445" name="Rectangle 109"/>
          <xdr:cNvSpPr>
            <a:spLocks noChangeArrowheads="1"/>
          </xdr:cNvSpPr>
        </xdr:nvSpPr>
        <xdr:spPr bwMode="auto">
          <a:xfrm>
            <a:off x="470" y="499"/>
            <a:ext cx="52"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Statement</a:t>
            </a:r>
          </a:p>
        </xdr:txBody>
      </xdr:sp>
      <xdr:grpSp>
        <xdr:nvGrpSpPr>
          <xdr:cNvPr id="1120278" name="Group 112"/>
          <xdr:cNvGrpSpPr>
            <a:grpSpLocks/>
          </xdr:cNvGrpSpPr>
        </xdr:nvGrpSpPr>
        <xdr:grpSpPr bwMode="auto">
          <a:xfrm>
            <a:off x="481" y="451"/>
            <a:ext cx="32" cy="23"/>
            <a:chOff x="481" y="451"/>
            <a:chExt cx="32" cy="23"/>
          </a:xfrm>
        </xdr:grpSpPr>
        <xdr:sp macro="" textlink="">
          <xdr:nvSpPr>
            <xdr:cNvPr id="1120426" name="Freeform 110"/>
            <xdr:cNvSpPr>
              <a:spLocks/>
            </xdr:cNvSpPr>
          </xdr:nvSpPr>
          <xdr:spPr bwMode="auto">
            <a:xfrm>
              <a:off x="481" y="451"/>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solidFill>
              <a:srgbClr val="FFFFFF"/>
            </a:solidFill>
            <a:ln w="9525">
              <a:noFill/>
              <a:round/>
              <a:headEnd/>
              <a:tailEnd/>
            </a:ln>
          </xdr:spPr>
        </xdr:sp>
        <xdr:sp macro="" textlink="">
          <xdr:nvSpPr>
            <xdr:cNvPr id="1120427" name="Freeform 111"/>
            <xdr:cNvSpPr>
              <a:spLocks/>
            </xdr:cNvSpPr>
          </xdr:nvSpPr>
          <xdr:spPr bwMode="auto">
            <a:xfrm>
              <a:off x="481" y="451"/>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noFill/>
            <a:ln w="0" cap="rnd">
              <a:solidFill>
                <a:srgbClr val="000000"/>
              </a:solidFill>
              <a:prstDash val="solid"/>
              <a:round/>
              <a:headEnd/>
              <a:tailEnd/>
            </a:ln>
          </xdr:spPr>
        </xdr:sp>
      </xdr:grpSp>
      <xdr:grpSp>
        <xdr:nvGrpSpPr>
          <xdr:cNvPr id="1120279" name="Group 115"/>
          <xdr:cNvGrpSpPr>
            <a:grpSpLocks/>
          </xdr:cNvGrpSpPr>
        </xdr:nvGrpSpPr>
        <xdr:grpSpPr bwMode="auto">
          <a:xfrm>
            <a:off x="89" y="161"/>
            <a:ext cx="93" cy="30"/>
            <a:chOff x="89" y="161"/>
            <a:chExt cx="93" cy="30"/>
          </a:xfrm>
        </xdr:grpSpPr>
        <xdr:sp macro="" textlink="">
          <xdr:nvSpPr>
            <xdr:cNvPr id="14449" name="Rectangle 113"/>
            <xdr:cNvSpPr>
              <a:spLocks noChangeArrowheads="1"/>
            </xdr:cNvSpPr>
          </xdr:nvSpPr>
          <xdr:spPr bwMode="auto">
            <a:xfrm>
              <a:off x="89" y="161"/>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Medium term planning</a:t>
              </a:r>
            </a:p>
          </xdr:txBody>
        </xdr:sp>
        <xdr:sp macro="" textlink="">
          <xdr:nvSpPr>
            <xdr:cNvPr id="14450" name="Rectangle 114"/>
            <xdr:cNvSpPr>
              <a:spLocks noChangeArrowheads="1"/>
            </xdr:cNvSpPr>
          </xdr:nvSpPr>
          <xdr:spPr bwMode="auto">
            <a:xfrm>
              <a:off x="121" y="175"/>
              <a:ext cx="4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(4 Years)</a:t>
              </a:r>
            </a:p>
          </xdr:txBody>
        </xdr:sp>
      </xdr:grpSp>
      <xdr:grpSp>
        <xdr:nvGrpSpPr>
          <xdr:cNvPr id="1120280" name="Group 118"/>
          <xdr:cNvGrpSpPr>
            <a:grpSpLocks/>
          </xdr:cNvGrpSpPr>
        </xdr:nvGrpSpPr>
        <xdr:grpSpPr bwMode="auto">
          <a:xfrm>
            <a:off x="282" y="162"/>
            <a:ext cx="84" cy="29"/>
            <a:chOff x="282" y="162"/>
            <a:chExt cx="84" cy="29"/>
          </a:xfrm>
        </xdr:grpSpPr>
        <xdr:sp macro="" textlink="">
          <xdr:nvSpPr>
            <xdr:cNvPr id="14452" name="Rectangle 116"/>
            <xdr:cNvSpPr>
              <a:spLocks noChangeArrowheads="1"/>
            </xdr:cNvSpPr>
          </xdr:nvSpPr>
          <xdr:spPr bwMode="auto">
            <a:xfrm>
              <a:off x="282" y="162"/>
              <a:ext cx="84"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Short term planning</a:t>
              </a:r>
            </a:p>
          </xdr:txBody>
        </xdr:sp>
        <xdr:sp macro="" textlink="">
          <xdr:nvSpPr>
            <xdr:cNvPr id="14453" name="Rectangle 117"/>
            <xdr:cNvSpPr>
              <a:spLocks noChangeArrowheads="1"/>
            </xdr:cNvSpPr>
          </xdr:nvSpPr>
          <xdr:spPr bwMode="auto">
            <a:xfrm>
              <a:off x="306" y="175"/>
              <a:ext cx="52"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(12 Months)</a:t>
              </a:r>
            </a:p>
          </xdr:txBody>
        </xdr:sp>
      </xdr:grpSp>
      <xdr:grpSp>
        <xdr:nvGrpSpPr>
          <xdr:cNvPr id="1120281" name="Group 121"/>
          <xdr:cNvGrpSpPr>
            <a:grpSpLocks/>
          </xdr:cNvGrpSpPr>
        </xdr:nvGrpSpPr>
        <xdr:grpSpPr bwMode="auto">
          <a:xfrm>
            <a:off x="481" y="373"/>
            <a:ext cx="32" cy="23"/>
            <a:chOff x="481" y="373"/>
            <a:chExt cx="32" cy="23"/>
          </a:xfrm>
        </xdr:grpSpPr>
        <xdr:sp macro="" textlink="">
          <xdr:nvSpPr>
            <xdr:cNvPr id="1120420" name="Freeform 119"/>
            <xdr:cNvSpPr>
              <a:spLocks/>
            </xdr:cNvSpPr>
          </xdr:nvSpPr>
          <xdr:spPr bwMode="auto">
            <a:xfrm>
              <a:off x="481" y="373"/>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solidFill>
              <a:srgbClr val="FFFFFF"/>
            </a:solidFill>
            <a:ln w="9525">
              <a:noFill/>
              <a:round/>
              <a:headEnd/>
              <a:tailEnd/>
            </a:ln>
          </xdr:spPr>
        </xdr:sp>
        <xdr:sp macro="" textlink="">
          <xdr:nvSpPr>
            <xdr:cNvPr id="1120421" name="Freeform 120"/>
            <xdr:cNvSpPr>
              <a:spLocks/>
            </xdr:cNvSpPr>
          </xdr:nvSpPr>
          <xdr:spPr bwMode="auto">
            <a:xfrm>
              <a:off x="481" y="373"/>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noFill/>
            <a:ln w="0" cap="rnd">
              <a:solidFill>
                <a:srgbClr val="000000"/>
              </a:solidFill>
              <a:prstDash val="solid"/>
              <a:round/>
              <a:headEnd/>
              <a:tailEnd/>
            </a:ln>
          </xdr:spPr>
        </xdr:sp>
      </xdr:grpSp>
      <xdr:grpSp>
        <xdr:nvGrpSpPr>
          <xdr:cNvPr id="1120282" name="Group 124"/>
          <xdr:cNvGrpSpPr>
            <a:grpSpLocks/>
          </xdr:cNvGrpSpPr>
        </xdr:nvGrpSpPr>
        <xdr:grpSpPr bwMode="auto">
          <a:xfrm>
            <a:off x="249" y="314"/>
            <a:ext cx="77" cy="27"/>
            <a:chOff x="249" y="314"/>
            <a:chExt cx="77" cy="27"/>
          </a:xfrm>
        </xdr:grpSpPr>
        <xdr:sp macro="" textlink="">
          <xdr:nvSpPr>
            <xdr:cNvPr id="1120418" name="Rectangle 122"/>
            <xdr:cNvSpPr>
              <a:spLocks noChangeArrowheads="1"/>
            </xdr:cNvSpPr>
          </xdr:nvSpPr>
          <xdr:spPr bwMode="auto">
            <a:xfrm>
              <a:off x="249" y="314"/>
              <a:ext cx="77" cy="27"/>
            </a:xfrm>
            <a:prstGeom prst="rect">
              <a:avLst/>
            </a:prstGeom>
            <a:solidFill>
              <a:srgbClr val="FFFFFF"/>
            </a:solidFill>
            <a:ln w="9525">
              <a:noFill/>
              <a:miter lim="800000"/>
              <a:headEnd/>
              <a:tailEnd/>
            </a:ln>
          </xdr:spPr>
        </xdr:sp>
        <xdr:sp macro="" textlink="">
          <xdr:nvSpPr>
            <xdr:cNvPr id="1120419" name="Rectangle 123"/>
            <xdr:cNvSpPr>
              <a:spLocks noChangeArrowheads="1"/>
            </xdr:cNvSpPr>
          </xdr:nvSpPr>
          <xdr:spPr bwMode="auto">
            <a:xfrm>
              <a:off x="249" y="314"/>
              <a:ext cx="77" cy="27"/>
            </a:xfrm>
            <a:prstGeom prst="rect">
              <a:avLst/>
            </a:prstGeom>
            <a:noFill/>
            <a:ln w="0" cap="rnd">
              <a:solidFill>
                <a:srgbClr val="000000"/>
              </a:solidFill>
              <a:miter lim="800000"/>
              <a:headEnd/>
              <a:tailEnd/>
            </a:ln>
          </xdr:spPr>
        </xdr:sp>
      </xdr:grpSp>
      <xdr:sp macro="" textlink="">
        <xdr:nvSpPr>
          <xdr:cNvPr id="14461" name="Rectangle 125"/>
          <xdr:cNvSpPr>
            <a:spLocks noChangeArrowheads="1"/>
          </xdr:cNvSpPr>
        </xdr:nvSpPr>
        <xdr:spPr bwMode="auto">
          <a:xfrm>
            <a:off x="262" y="321"/>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120284" name="Group 128"/>
          <xdr:cNvGrpSpPr>
            <a:grpSpLocks/>
          </xdr:cNvGrpSpPr>
        </xdr:nvGrpSpPr>
        <xdr:grpSpPr bwMode="auto">
          <a:xfrm>
            <a:off x="249" y="346"/>
            <a:ext cx="77" cy="27"/>
            <a:chOff x="249" y="346"/>
            <a:chExt cx="77" cy="27"/>
          </a:xfrm>
        </xdr:grpSpPr>
        <xdr:sp macro="" textlink="">
          <xdr:nvSpPr>
            <xdr:cNvPr id="1120416" name="Rectangle 126"/>
            <xdr:cNvSpPr>
              <a:spLocks noChangeArrowheads="1"/>
            </xdr:cNvSpPr>
          </xdr:nvSpPr>
          <xdr:spPr bwMode="auto">
            <a:xfrm>
              <a:off x="249" y="346"/>
              <a:ext cx="77" cy="27"/>
            </a:xfrm>
            <a:prstGeom prst="rect">
              <a:avLst/>
            </a:prstGeom>
            <a:solidFill>
              <a:srgbClr val="FFFFFF"/>
            </a:solidFill>
            <a:ln w="9525">
              <a:noFill/>
              <a:miter lim="800000"/>
              <a:headEnd/>
              <a:tailEnd/>
            </a:ln>
          </xdr:spPr>
        </xdr:sp>
        <xdr:sp macro="" textlink="">
          <xdr:nvSpPr>
            <xdr:cNvPr id="1120417" name="Rectangle 127"/>
            <xdr:cNvSpPr>
              <a:spLocks noChangeArrowheads="1"/>
            </xdr:cNvSpPr>
          </xdr:nvSpPr>
          <xdr:spPr bwMode="auto">
            <a:xfrm>
              <a:off x="249" y="346"/>
              <a:ext cx="77" cy="27"/>
            </a:xfrm>
            <a:prstGeom prst="rect">
              <a:avLst/>
            </a:prstGeom>
            <a:noFill/>
            <a:ln w="0" cap="rnd">
              <a:solidFill>
                <a:srgbClr val="000000"/>
              </a:solidFill>
              <a:miter lim="800000"/>
              <a:headEnd/>
              <a:tailEnd/>
            </a:ln>
          </xdr:spPr>
        </xdr:sp>
      </xdr:grpSp>
      <xdr:sp macro="" textlink="">
        <xdr:nvSpPr>
          <xdr:cNvPr id="14465" name="Rectangle 129"/>
          <xdr:cNvSpPr>
            <a:spLocks noChangeArrowheads="1"/>
          </xdr:cNvSpPr>
        </xdr:nvSpPr>
        <xdr:spPr bwMode="auto">
          <a:xfrm>
            <a:off x="262" y="353"/>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120286" name="Group 132"/>
          <xdr:cNvGrpSpPr>
            <a:grpSpLocks/>
          </xdr:cNvGrpSpPr>
        </xdr:nvGrpSpPr>
        <xdr:grpSpPr bwMode="auto">
          <a:xfrm>
            <a:off x="249" y="378"/>
            <a:ext cx="77" cy="27"/>
            <a:chOff x="249" y="378"/>
            <a:chExt cx="77" cy="27"/>
          </a:xfrm>
        </xdr:grpSpPr>
        <xdr:sp macro="" textlink="">
          <xdr:nvSpPr>
            <xdr:cNvPr id="1120414" name="Rectangle 130"/>
            <xdr:cNvSpPr>
              <a:spLocks noChangeArrowheads="1"/>
            </xdr:cNvSpPr>
          </xdr:nvSpPr>
          <xdr:spPr bwMode="auto">
            <a:xfrm>
              <a:off x="249" y="378"/>
              <a:ext cx="77" cy="27"/>
            </a:xfrm>
            <a:prstGeom prst="rect">
              <a:avLst/>
            </a:prstGeom>
            <a:solidFill>
              <a:srgbClr val="FFFFFF"/>
            </a:solidFill>
            <a:ln w="9525">
              <a:noFill/>
              <a:miter lim="800000"/>
              <a:headEnd/>
              <a:tailEnd/>
            </a:ln>
          </xdr:spPr>
        </xdr:sp>
        <xdr:sp macro="" textlink="">
          <xdr:nvSpPr>
            <xdr:cNvPr id="1120415" name="Rectangle 131"/>
            <xdr:cNvSpPr>
              <a:spLocks noChangeArrowheads="1"/>
            </xdr:cNvSpPr>
          </xdr:nvSpPr>
          <xdr:spPr bwMode="auto">
            <a:xfrm>
              <a:off x="249" y="378"/>
              <a:ext cx="77" cy="27"/>
            </a:xfrm>
            <a:prstGeom prst="rect">
              <a:avLst/>
            </a:prstGeom>
            <a:noFill/>
            <a:ln w="0" cap="rnd">
              <a:solidFill>
                <a:srgbClr val="000000"/>
              </a:solidFill>
              <a:miter lim="800000"/>
              <a:headEnd/>
              <a:tailEnd/>
            </a:ln>
          </xdr:spPr>
        </xdr:sp>
      </xdr:grpSp>
      <xdr:sp macro="" textlink="">
        <xdr:nvSpPr>
          <xdr:cNvPr id="14469" name="Rectangle 133"/>
          <xdr:cNvSpPr>
            <a:spLocks noChangeArrowheads="1"/>
          </xdr:cNvSpPr>
        </xdr:nvSpPr>
        <xdr:spPr bwMode="auto">
          <a:xfrm>
            <a:off x="262" y="385"/>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120288" name="Group 136"/>
          <xdr:cNvGrpSpPr>
            <a:grpSpLocks/>
          </xdr:cNvGrpSpPr>
        </xdr:nvGrpSpPr>
        <xdr:grpSpPr bwMode="auto">
          <a:xfrm>
            <a:off x="340" y="314"/>
            <a:ext cx="77" cy="27"/>
            <a:chOff x="340" y="314"/>
            <a:chExt cx="77" cy="27"/>
          </a:xfrm>
        </xdr:grpSpPr>
        <xdr:sp macro="" textlink="">
          <xdr:nvSpPr>
            <xdr:cNvPr id="1120412" name="Rectangle 134"/>
            <xdr:cNvSpPr>
              <a:spLocks noChangeArrowheads="1"/>
            </xdr:cNvSpPr>
          </xdr:nvSpPr>
          <xdr:spPr bwMode="auto">
            <a:xfrm>
              <a:off x="340" y="314"/>
              <a:ext cx="77" cy="27"/>
            </a:xfrm>
            <a:prstGeom prst="rect">
              <a:avLst/>
            </a:prstGeom>
            <a:solidFill>
              <a:srgbClr val="FFFFFF"/>
            </a:solidFill>
            <a:ln w="9525">
              <a:noFill/>
              <a:miter lim="800000"/>
              <a:headEnd/>
              <a:tailEnd/>
            </a:ln>
          </xdr:spPr>
        </xdr:sp>
        <xdr:sp macro="" textlink="">
          <xdr:nvSpPr>
            <xdr:cNvPr id="1120413" name="Rectangle 135"/>
            <xdr:cNvSpPr>
              <a:spLocks noChangeArrowheads="1"/>
            </xdr:cNvSpPr>
          </xdr:nvSpPr>
          <xdr:spPr bwMode="auto">
            <a:xfrm>
              <a:off x="340" y="314"/>
              <a:ext cx="77" cy="27"/>
            </a:xfrm>
            <a:prstGeom prst="rect">
              <a:avLst/>
            </a:prstGeom>
            <a:noFill/>
            <a:ln w="0" cap="rnd">
              <a:solidFill>
                <a:srgbClr val="000000"/>
              </a:solidFill>
              <a:miter lim="800000"/>
              <a:headEnd/>
              <a:tailEnd/>
            </a:ln>
          </xdr:spPr>
        </xdr:sp>
      </xdr:grpSp>
      <xdr:sp macro="" textlink="">
        <xdr:nvSpPr>
          <xdr:cNvPr id="14473" name="Rectangle 137"/>
          <xdr:cNvSpPr>
            <a:spLocks noChangeArrowheads="1"/>
          </xdr:cNvSpPr>
        </xdr:nvSpPr>
        <xdr:spPr bwMode="auto">
          <a:xfrm>
            <a:off x="353" y="321"/>
            <a:ext cx="4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Initiatives</a:t>
            </a:r>
          </a:p>
        </xdr:txBody>
      </xdr:sp>
      <xdr:grpSp>
        <xdr:nvGrpSpPr>
          <xdr:cNvPr id="1120290" name="Group 140"/>
          <xdr:cNvGrpSpPr>
            <a:grpSpLocks/>
          </xdr:cNvGrpSpPr>
        </xdr:nvGrpSpPr>
        <xdr:grpSpPr bwMode="auto">
          <a:xfrm>
            <a:off x="340" y="346"/>
            <a:ext cx="77" cy="27"/>
            <a:chOff x="340" y="346"/>
            <a:chExt cx="77" cy="27"/>
          </a:xfrm>
        </xdr:grpSpPr>
        <xdr:sp macro="" textlink="">
          <xdr:nvSpPr>
            <xdr:cNvPr id="1120410" name="Rectangle 138"/>
            <xdr:cNvSpPr>
              <a:spLocks noChangeArrowheads="1"/>
            </xdr:cNvSpPr>
          </xdr:nvSpPr>
          <xdr:spPr bwMode="auto">
            <a:xfrm>
              <a:off x="340" y="346"/>
              <a:ext cx="77" cy="27"/>
            </a:xfrm>
            <a:prstGeom prst="rect">
              <a:avLst/>
            </a:prstGeom>
            <a:solidFill>
              <a:srgbClr val="FFFFFF"/>
            </a:solidFill>
            <a:ln w="9525">
              <a:noFill/>
              <a:miter lim="800000"/>
              <a:headEnd/>
              <a:tailEnd/>
            </a:ln>
          </xdr:spPr>
        </xdr:sp>
        <xdr:sp macro="" textlink="">
          <xdr:nvSpPr>
            <xdr:cNvPr id="1120411" name="Rectangle 139"/>
            <xdr:cNvSpPr>
              <a:spLocks noChangeArrowheads="1"/>
            </xdr:cNvSpPr>
          </xdr:nvSpPr>
          <xdr:spPr bwMode="auto">
            <a:xfrm>
              <a:off x="340" y="346"/>
              <a:ext cx="77" cy="27"/>
            </a:xfrm>
            <a:prstGeom prst="rect">
              <a:avLst/>
            </a:prstGeom>
            <a:noFill/>
            <a:ln w="0" cap="rnd">
              <a:solidFill>
                <a:srgbClr val="000000"/>
              </a:solidFill>
              <a:miter lim="800000"/>
              <a:headEnd/>
              <a:tailEnd/>
            </a:ln>
          </xdr:spPr>
        </xdr:sp>
      </xdr:grpSp>
      <xdr:sp macro="" textlink="">
        <xdr:nvSpPr>
          <xdr:cNvPr id="14477" name="Rectangle 141"/>
          <xdr:cNvSpPr>
            <a:spLocks noChangeArrowheads="1"/>
          </xdr:cNvSpPr>
        </xdr:nvSpPr>
        <xdr:spPr bwMode="auto">
          <a:xfrm>
            <a:off x="353" y="353"/>
            <a:ext cx="4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Initiatives</a:t>
            </a:r>
          </a:p>
        </xdr:txBody>
      </xdr:sp>
      <xdr:grpSp>
        <xdr:nvGrpSpPr>
          <xdr:cNvPr id="1120292" name="Group 144"/>
          <xdr:cNvGrpSpPr>
            <a:grpSpLocks/>
          </xdr:cNvGrpSpPr>
        </xdr:nvGrpSpPr>
        <xdr:grpSpPr bwMode="auto">
          <a:xfrm>
            <a:off x="340" y="378"/>
            <a:ext cx="77" cy="27"/>
            <a:chOff x="340" y="378"/>
            <a:chExt cx="77" cy="27"/>
          </a:xfrm>
        </xdr:grpSpPr>
        <xdr:sp macro="" textlink="">
          <xdr:nvSpPr>
            <xdr:cNvPr id="1120408" name="Rectangle 142"/>
            <xdr:cNvSpPr>
              <a:spLocks noChangeArrowheads="1"/>
            </xdr:cNvSpPr>
          </xdr:nvSpPr>
          <xdr:spPr bwMode="auto">
            <a:xfrm>
              <a:off x="340" y="378"/>
              <a:ext cx="77" cy="27"/>
            </a:xfrm>
            <a:prstGeom prst="rect">
              <a:avLst/>
            </a:prstGeom>
            <a:solidFill>
              <a:srgbClr val="FFFFFF"/>
            </a:solidFill>
            <a:ln w="9525">
              <a:noFill/>
              <a:miter lim="800000"/>
              <a:headEnd/>
              <a:tailEnd/>
            </a:ln>
          </xdr:spPr>
        </xdr:sp>
        <xdr:sp macro="" textlink="">
          <xdr:nvSpPr>
            <xdr:cNvPr id="1120409" name="Rectangle 143"/>
            <xdr:cNvSpPr>
              <a:spLocks noChangeArrowheads="1"/>
            </xdr:cNvSpPr>
          </xdr:nvSpPr>
          <xdr:spPr bwMode="auto">
            <a:xfrm>
              <a:off x="340" y="378"/>
              <a:ext cx="77" cy="27"/>
            </a:xfrm>
            <a:prstGeom prst="rect">
              <a:avLst/>
            </a:prstGeom>
            <a:noFill/>
            <a:ln w="0" cap="rnd">
              <a:solidFill>
                <a:srgbClr val="000000"/>
              </a:solidFill>
              <a:miter lim="800000"/>
              <a:headEnd/>
              <a:tailEnd/>
            </a:ln>
          </xdr:spPr>
        </xdr:sp>
      </xdr:grpSp>
      <xdr:sp macro="" textlink="">
        <xdr:nvSpPr>
          <xdr:cNvPr id="14481" name="Rectangle 145"/>
          <xdr:cNvSpPr>
            <a:spLocks noChangeArrowheads="1"/>
          </xdr:cNvSpPr>
        </xdr:nvSpPr>
        <xdr:spPr bwMode="auto">
          <a:xfrm>
            <a:off x="353" y="385"/>
            <a:ext cx="4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Initiatives</a:t>
            </a:r>
          </a:p>
        </xdr:txBody>
      </xdr:sp>
      <xdr:grpSp>
        <xdr:nvGrpSpPr>
          <xdr:cNvPr id="1120294" name="Group 148"/>
          <xdr:cNvGrpSpPr>
            <a:grpSpLocks/>
          </xdr:cNvGrpSpPr>
        </xdr:nvGrpSpPr>
        <xdr:grpSpPr bwMode="auto">
          <a:xfrm>
            <a:off x="426" y="328"/>
            <a:ext cx="23" cy="32"/>
            <a:chOff x="426" y="328"/>
            <a:chExt cx="23" cy="32"/>
          </a:xfrm>
        </xdr:grpSpPr>
        <xdr:sp macro="" textlink="">
          <xdr:nvSpPr>
            <xdr:cNvPr id="1120406" name="Freeform 146"/>
            <xdr:cNvSpPr>
              <a:spLocks/>
            </xdr:cNvSpPr>
          </xdr:nvSpPr>
          <xdr:spPr bwMode="auto">
            <a:xfrm>
              <a:off x="426" y="328"/>
              <a:ext cx="23" cy="32"/>
            </a:xfrm>
            <a:custGeom>
              <a:avLst/>
              <a:gdLst>
                <a:gd name="T0" fmla="*/ 18 w 23"/>
                <a:gd name="T1" fmla="*/ 0 h 32"/>
                <a:gd name="T2" fmla="*/ 18 w 23"/>
                <a:gd name="T3" fmla="*/ 8 h 32"/>
                <a:gd name="T4" fmla="*/ 0 w 23"/>
                <a:gd name="T5" fmla="*/ 8 h 32"/>
                <a:gd name="T6" fmla="*/ 0 w 23"/>
                <a:gd name="T7" fmla="*/ 24 h 32"/>
                <a:gd name="T8" fmla="*/ 18 w 23"/>
                <a:gd name="T9" fmla="*/ 24 h 32"/>
                <a:gd name="T10" fmla="*/ 18 w 23"/>
                <a:gd name="T11" fmla="*/ 32 h 32"/>
                <a:gd name="T12" fmla="*/ 23 w 23"/>
                <a:gd name="T13" fmla="*/ 16 h 32"/>
                <a:gd name="T14" fmla="*/ 18 w 23"/>
                <a:gd name="T15" fmla="*/ 0 h 32"/>
                <a:gd name="T16" fmla="*/ 0 60000 65536"/>
                <a:gd name="T17" fmla="*/ 0 60000 65536"/>
                <a:gd name="T18" fmla="*/ 0 60000 65536"/>
                <a:gd name="T19" fmla="*/ 0 60000 65536"/>
                <a:gd name="T20" fmla="*/ 0 60000 65536"/>
                <a:gd name="T21" fmla="*/ 0 60000 65536"/>
                <a:gd name="T22" fmla="*/ 0 60000 65536"/>
                <a:gd name="T23" fmla="*/ 0 60000 65536"/>
                <a:gd name="T24" fmla="*/ 0 w 23"/>
                <a:gd name="T25" fmla="*/ 0 h 32"/>
                <a:gd name="T26" fmla="*/ 23 w 23"/>
                <a:gd name="T27" fmla="*/ 32 h 32"/>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3" h="32">
                  <a:moveTo>
                    <a:pt x="18" y="0"/>
                  </a:moveTo>
                  <a:lnTo>
                    <a:pt x="18" y="8"/>
                  </a:lnTo>
                  <a:lnTo>
                    <a:pt x="0" y="8"/>
                  </a:lnTo>
                  <a:lnTo>
                    <a:pt x="0" y="24"/>
                  </a:lnTo>
                  <a:lnTo>
                    <a:pt x="18" y="24"/>
                  </a:lnTo>
                  <a:lnTo>
                    <a:pt x="18" y="32"/>
                  </a:lnTo>
                  <a:lnTo>
                    <a:pt x="23" y="16"/>
                  </a:lnTo>
                  <a:lnTo>
                    <a:pt x="18" y="0"/>
                  </a:lnTo>
                  <a:close/>
                </a:path>
              </a:pathLst>
            </a:custGeom>
            <a:solidFill>
              <a:srgbClr val="FFFFFF"/>
            </a:solidFill>
            <a:ln w="9525">
              <a:noFill/>
              <a:round/>
              <a:headEnd/>
              <a:tailEnd/>
            </a:ln>
          </xdr:spPr>
        </xdr:sp>
        <xdr:sp macro="" textlink="">
          <xdr:nvSpPr>
            <xdr:cNvPr id="1120407" name="Freeform 147"/>
            <xdr:cNvSpPr>
              <a:spLocks/>
            </xdr:cNvSpPr>
          </xdr:nvSpPr>
          <xdr:spPr bwMode="auto">
            <a:xfrm>
              <a:off x="426" y="328"/>
              <a:ext cx="23" cy="32"/>
            </a:xfrm>
            <a:custGeom>
              <a:avLst/>
              <a:gdLst>
                <a:gd name="T0" fmla="*/ 18 w 23"/>
                <a:gd name="T1" fmla="*/ 0 h 32"/>
                <a:gd name="T2" fmla="*/ 18 w 23"/>
                <a:gd name="T3" fmla="*/ 8 h 32"/>
                <a:gd name="T4" fmla="*/ 0 w 23"/>
                <a:gd name="T5" fmla="*/ 8 h 32"/>
                <a:gd name="T6" fmla="*/ 0 w 23"/>
                <a:gd name="T7" fmla="*/ 24 h 32"/>
                <a:gd name="T8" fmla="*/ 18 w 23"/>
                <a:gd name="T9" fmla="*/ 24 h 32"/>
                <a:gd name="T10" fmla="*/ 18 w 23"/>
                <a:gd name="T11" fmla="*/ 32 h 32"/>
                <a:gd name="T12" fmla="*/ 23 w 23"/>
                <a:gd name="T13" fmla="*/ 16 h 32"/>
                <a:gd name="T14" fmla="*/ 18 w 23"/>
                <a:gd name="T15" fmla="*/ 0 h 32"/>
                <a:gd name="T16" fmla="*/ 0 60000 65536"/>
                <a:gd name="T17" fmla="*/ 0 60000 65536"/>
                <a:gd name="T18" fmla="*/ 0 60000 65536"/>
                <a:gd name="T19" fmla="*/ 0 60000 65536"/>
                <a:gd name="T20" fmla="*/ 0 60000 65536"/>
                <a:gd name="T21" fmla="*/ 0 60000 65536"/>
                <a:gd name="T22" fmla="*/ 0 60000 65536"/>
                <a:gd name="T23" fmla="*/ 0 60000 65536"/>
                <a:gd name="T24" fmla="*/ 0 w 23"/>
                <a:gd name="T25" fmla="*/ 0 h 32"/>
                <a:gd name="T26" fmla="*/ 23 w 23"/>
                <a:gd name="T27" fmla="*/ 32 h 32"/>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3" h="32">
                  <a:moveTo>
                    <a:pt x="18" y="0"/>
                  </a:moveTo>
                  <a:lnTo>
                    <a:pt x="18" y="8"/>
                  </a:lnTo>
                  <a:lnTo>
                    <a:pt x="0" y="8"/>
                  </a:lnTo>
                  <a:lnTo>
                    <a:pt x="0" y="24"/>
                  </a:lnTo>
                  <a:lnTo>
                    <a:pt x="18" y="24"/>
                  </a:lnTo>
                  <a:lnTo>
                    <a:pt x="18" y="32"/>
                  </a:lnTo>
                  <a:lnTo>
                    <a:pt x="23" y="16"/>
                  </a:lnTo>
                  <a:lnTo>
                    <a:pt x="18" y="0"/>
                  </a:lnTo>
                  <a:close/>
                </a:path>
              </a:pathLst>
            </a:custGeom>
            <a:noFill/>
            <a:ln w="0" cap="rnd">
              <a:solidFill>
                <a:srgbClr val="000000"/>
              </a:solidFill>
              <a:prstDash val="solid"/>
              <a:round/>
              <a:headEnd/>
              <a:tailEnd/>
            </a:ln>
          </xdr:spPr>
        </xdr:sp>
      </xdr:grpSp>
      <xdr:grpSp>
        <xdr:nvGrpSpPr>
          <xdr:cNvPr id="1120295" name="Group 151"/>
          <xdr:cNvGrpSpPr>
            <a:grpSpLocks/>
          </xdr:cNvGrpSpPr>
        </xdr:nvGrpSpPr>
        <xdr:grpSpPr bwMode="auto">
          <a:xfrm>
            <a:off x="285" y="200"/>
            <a:ext cx="96" cy="45"/>
            <a:chOff x="285" y="200"/>
            <a:chExt cx="96" cy="45"/>
          </a:xfrm>
        </xdr:grpSpPr>
        <xdr:sp macro="" textlink="">
          <xdr:nvSpPr>
            <xdr:cNvPr id="1120404" name="Rectangle 149"/>
            <xdr:cNvSpPr>
              <a:spLocks noChangeArrowheads="1"/>
            </xdr:cNvSpPr>
          </xdr:nvSpPr>
          <xdr:spPr bwMode="auto">
            <a:xfrm>
              <a:off x="285" y="200"/>
              <a:ext cx="96" cy="45"/>
            </a:xfrm>
            <a:prstGeom prst="rect">
              <a:avLst/>
            </a:prstGeom>
            <a:solidFill>
              <a:srgbClr val="FFFFFF"/>
            </a:solidFill>
            <a:ln w="9525">
              <a:noFill/>
              <a:miter lim="800000"/>
              <a:headEnd/>
              <a:tailEnd/>
            </a:ln>
          </xdr:spPr>
        </xdr:sp>
        <xdr:sp macro="" textlink="">
          <xdr:nvSpPr>
            <xdr:cNvPr id="1120405" name="Rectangle 150"/>
            <xdr:cNvSpPr>
              <a:spLocks noChangeArrowheads="1"/>
            </xdr:cNvSpPr>
          </xdr:nvSpPr>
          <xdr:spPr bwMode="auto">
            <a:xfrm>
              <a:off x="285" y="200"/>
              <a:ext cx="96" cy="45"/>
            </a:xfrm>
            <a:prstGeom prst="rect">
              <a:avLst/>
            </a:prstGeom>
            <a:noFill/>
            <a:ln w="0" cap="rnd">
              <a:solidFill>
                <a:srgbClr val="000000"/>
              </a:solidFill>
              <a:miter lim="800000"/>
              <a:headEnd/>
              <a:tailEnd/>
            </a:ln>
          </xdr:spPr>
        </xdr:sp>
      </xdr:grpSp>
      <xdr:sp macro="" textlink="">
        <xdr:nvSpPr>
          <xdr:cNvPr id="14488" name="Rectangle 152"/>
          <xdr:cNvSpPr>
            <a:spLocks noChangeArrowheads="1"/>
          </xdr:cNvSpPr>
        </xdr:nvSpPr>
        <xdr:spPr bwMode="auto">
          <a:xfrm>
            <a:off x="308" y="214"/>
            <a:ext cx="47" cy="21"/>
          </a:xfrm>
          <a:prstGeom prst="rect">
            <a:avLst/>
          </a:prstGeom>
          <a:noFill/>
          <a:ln w="9525">
            <a:noFill/>
            <a:miter lim="800000"/>
            <a:headEnd/>
            <a:tailEnd/>
          </a:ln>
        </xdr:spPr>
        <xdr:txBody>
          <a:bodyPr wrap="none" lIns="0" tIns="0" rIns="0" bIns="0" anchor="t" upright="1">
            <a:spAutoFit/>
          </a:bodyPr>
          <a:lstStyle/>
          <a:p>
            <a:pPr algn="l" rtl="0">
              <a:defRPr sz="1000"/>
            </a:pPr>
            <a:r>
              <a:rPr lang="en-AU" sz="1100" b="1" i="0" u="none" strike="noStrike" baseline="0">
                <a:solidFill>
                  <a:srgbClr val="000000"/>
                </a:solidFill>
                <a:latin typeface="Arial"/>
                <a:cs typeface="Arial"/>
              </a:rPr>
              <a:t>Budget</a:t>
            </a:r>
          </a:p>
        </xdr:txBody>
      </xdr:sp>
      <xdr:grpSp>
        <xdr:nvGrpSpPr>
          <xdr:cNvPr id="1120297" name="Group 155"/>
          <xdr:cNvGrpSpPr>
            <a:grpSpLocks/>
          </xdr:cNvGrpSpPr>
        </xdr:nvGrpSpPr>
        <xdr:grpSpPr bwMode="auto">
          <a:xfrm>
            <a:off x="275" y="249"/>
            <a:ext cx="30" cy="25"/>
            <a:chOff x="275" y="249"/>
            <a:chExt cx="30" cy="25"/>
          </a:xfrm>
        </xdr:grpSpPr>
        <xdr:sp macro="" textlink="">
          <xdr:nvSpPr>
            <xdr:cNvPr id="1120402" name="Freeform 153"/>
            <xdr:cNvSpPr>
              <a:spLocks/>
            </xdr:cNvSpPr>
          </xdr:nvSpPr>
          <xdr:spPr bwMode="auto">
            <a:xfrm>
              <a:off x="275" y="249"/>
              <a:ext cx="30" cy="25"/>
            </a:xfrm>
            <a:custGeom>
              <a:avLst/>
              <a:gdLst>
                <a:gd name="T0" fmla="*/ 30 w 30"/>
                <a:gd name="T1" fmla="*/ 25 h 25"/>
                <a:gd name="T2" fmla="*/ 22 w 30"/>
                <a:gd name="T3" fmla="*/ 22 h 25"/>
                <a:gd name="T4" fmla="*/ 29 w 30"/>
                <a:gd name="T5" fmla="*/ 6 h 25"/>
                <a:gd name="T6" fmla="*/ 14 w 30"/>
                <a:gd name="T7" fmla="*/ 0 h 25"/>
                <a:gd name="T8" fmla="*/ 7 w 30"/>
                <a:gd name="T9" fmla="*/ 16 h 25"/>
                <a:gd name="T10" fmla="*/ 0 w 30"/>
                <a:gd name="T11" fmla="*/ 13 h 25"/>
                <a:gd name="T12" fmla="*/ 13 w 30"/>
                <a:gd name="T13" fmla="*/ 24 h 25"/>
                <a:gd name="T14" fmla="*/ 30 w 30"/>
                <a:gd name="T15" fmla="*/ 25 h 25"/>
                <a:gd name="T16" fmla="*/ 0 60000 65536"/>
                <a:gd name="T17" fmla="*/ 0 60000 65536"/>
                <a:gd name="T18" fmla="*/ 0 60000 65536"/>
                <a:gd name="T19" fmla="*/ 0 60000 65536"/>
                <a:gd name="T20" fmla="*/ 0 60000 65536"/>
                <a:gd name="T21" fmla="*/ 0 60000 65536"/>
                <a:gd name="T22" fmla="*/ 0 60000 65536"/>
                <a:gd name="T23" fmla="*/ 0 60000 65536"/>
                <a:gd name="T24" fmla="*/ 0 w 30"/>
                <a:gd name="T25" fmla="*/ 0 h 25"/>
                <a:gd name="T26" fmla="*/ 30 w 30"/>
                <a:gd name="T27" fmla="*/ 25 h 2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0" h="25">
                  <a:moveTo>
                    <a:pt x="30" y="25"/>
                  </a:moveTo>
                  <a:lnTo>
                    <a:pt x="22" y="22"/>
                  </a:lnTo>
                  <a:lnTo>
                    <a:pt x="29" y="6"/>
                  </a:lnTo>
                  <a:lnTo>
                    <a:pt x="14" y="0"/>
                  </a:lnTo>
                  <a:lnTo>
                    <a:pt x="7" y="16"/>
                  </a:lnTo>
                  <a:lnTo>
                    <a:pt x="0" y="13"/>
                  </a:lnTo>
                  <a:lnTo>
                    <a:pt x="13" y="24"/>
                  </a:lnTo>
                  <a:lnTo>
                    <a:pt x="30" y="25"/>
                  </a:lnTo>
                  <a:close/>
                </a:path>
              </a:pathLst>
            </a:custGeom>
            <a:solidFill>
              <a:srgbClr val="FFFFFF"/>
            </a:solidFill>
            <a:ln w="9525">
              <a:noFill/>
              <a:round/>
              <a:headEnd/>
              <a:tailEnd/>
            </a:ln>
          </xdr:spPr>
        </xdr:sp>
        <xdr:sp macro="" textlink="">
          <xdr:nvSpPr>
            <xdr:cNvPr id="1120403" name="Freeform 154"/>
            <xdr:cNvSpPr>
              <a:spLocks/>
            </xdr:cNvSpPr>
          </xdr:nvSpPr>
          <xdr:spPr bwMode="auto">
            <a:xfrm>
              <a:off x="275" y="249"/>
              <a:ext cx="30" cy="25"/>
            </a:xfrm>
            <a:custGeom>
              <a:avLst/>
              <a:gdLst>
                <a:gd name="T0" fmla="*/ 30 w 30"/>
                <a:gd name="T1" fmla="*/ 25 h 25"/>
                <a:gd name="T2" fmla="*/ 22 w 30"/>
                <a:gd name="T3" fmla="*/ 22 h 25"/>
                <a:gd name="T4" fmla="*/ 29 w 30"/>
                <a:gd name="T5" fmla="*/ 6 h 25"/>
                <a:gd name="T6" fmla="*/ 14 w 30"/>
                <a:gd name="T7" fmla="*/ 0 h 25"/>
                <a:gd name="T8" fmla="*/ 7 w 30"/>
                <a:gd name="T9" fmla="*/ 16 h 25"/>
                <a:gd name="T10" fmla="*/ 0 w 30"/>
                <a:gd name="T11" fmla="*/ 13 h 25"/>
                <a:gd name="T12" fmla="*/ 13 w 30"/>
                <a:gd name="T13" fmla="*/ 24 h 25"/>
                <a:gd name="T14" fmla="*/ 30 w 30"/>
                <a:gd name="T15" fmla="*/ 25 h 25"/>
                <a:gd name="T16" fmla="*/ 0 60000 65536"/>
                <a:gd name="T17" fmla="*/ 0 60000 65536"/>
                <a:gd name="T18" fmla="*/ 0 60000 65536"/>
                <a:gd name="T19" fmla="*/ 0 60000 65536"/>
                <a:gd name="T20" fmla="*/ 0 60000 65536"/>
                <a:gd name="T21" fmla="*/ 0 60000 65536"/>
                <a:gd name="T22" fmla="*/ 0 60000 65536"/>
                <a:gd name="T23" fmla="*/ 0 60000 65536"/>
                <a:gd name="T24" fmla="*/ 0 w 30"/>
                <a:gd name="T25" fmla="*/ 0 h 25"/>
                <a:gd name="T26" fmla="*/ 30 w 30"/>
                <a:gd name="T27" fmla="*/ 25 h 2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0" h="25">
                  <a:moveTo>
                    <a:pt x="30" y="25"/>
                  </a:moveTo>
                  <a:lnTo>
                    <a:pt x="22" y="22"/>
                  </a:lnTo>
                  <a:lnTo>
                    <a:pt x="29" y="6"/>
                  </a:lnTo>
                  <a:lnTo>
                    <a:pt x="14" y="0"/>
                  </a:lnTo>
                  <a:lnTo>
                    <a:pt x="7" y="16"/>
                  </a:lnTo>
                  <a:lnTo>
                    <a:pt x="0" y="13"/>
                  </a:lnTo>
                  <a:lnTo>
                    <a:pt x="13" y="24"/>
                  </a:lnTo>
                  <a:lnTo>
                    <a:pt x="30" y="25"/>
                  </a:lnTo>
                  <a:close/>
                </a:path>
              </a:pathLst>
            </a:custGeom>
            <a:noFill/>
            <a:ln w="0" cap="rnd">
              <a:solidFill>
                <a:srgbClr val="000000"/>
              </a:solidFill>
              <a:prstDash val="solid"/>
              <a:round/>
              <a:headEnd/>
              <a:tailEnd/>
            </a:ln>
          </xdr:spPr>
        </xdr:sp>
      </xdr:grpSp>
      <xdr:grpSp>
        <xdr:nvGrpSpPr>
          <xdr:cNvPr id="1120298" name="Group 158"/>
          <xdr:cNvGrpSpPr>
            <a:grpSpLocks/>
          </xdr:cNvGrpSpPr>
        </xdr:nvGrpSpPr>
        <xdr:grpSpPr bwMode="auto">
          <a:xfrm>
            <a:off x="249" y="283"/>
            <a:ext cx="77" cy="28"/>
            <a:chOff x="249" y="283"/>
            <a:chExt cx="77" cy="28"/>
          </a:xfrm>
        </xdr:grpSpPr>
        <xdr:sp macro="" textlink="">
          <xdr:nvSpPr>
            <xdr:cNvPr id="1120400" name="Rectangle 156"/>
            <xdr:cNvSpPr>
              <a:spLocks noChangeArrowheads="1"/>
            </xdr:cNvSpPr>
          </xdr:nvSpPr>
          <xdr:spPr bwMode="auto">
            <a:xfrm>
              <a:off x="249" y="283"/>
              <a:ext cx="77" cy="28"/>
            </a:xfrm>
            <a:prstGeom prst="rect">
              <a:avLst/>
            </a:prstGeom>
            <a:solidFill>
              <a:srgbClr val="FFFFFF"/>
            </a:solidFill>
            <a:ln w="9525">
              <a:noFill/>
              <a:miter lim="800000"/>
              <a:headEnd/>
              <a:tailEnd/>
            </a:ln>
          </xdr:spPr>
        </xdr:sp>
        <xdr:sp macro="" textlink="">
          <xdr:nvSpPr>
            <xdr:cNvPr id="1120401" name="Rectangle 157"/>
            <xdr:cNvSpPr>
              <a:spLocks noChangeArrowheads="1"/>
            </xdr:cNvSpPr>
          </xdr:nvSpPr>
          <xdr:spPr bwMode="auto">
            <a:xfrm>
              <a:off x="249" y="283"/>
              <a:ext cx="77" cy="28"/>
            </a:xfrm>
            <a:prstGeom prst="rect">
              <a:avLst/>
            </a:prstGeom>
            <a:noFill/>
            <a:ln w="0" cap="rnd">
              <a:solidFill>
                <a:srgbClr val="000000"/>
              </a:solidFill>
              <a:miter lim="800000"/>
              <a:headEnd/>
              <a:tailEnd/>
            </a:ln>
          </xdr:spPr>
        </xdr:sp>
      </xdr:grpSp>
      <xdr:sp macro="" textlink="">
        <xdr:nvSpPr>
          <xdr:cNvPr id="14495" name="Rectangle 159"/>
          <xdr:cNvSpPr>
            <a:spLocks noChangeArrowheads="1"/>
          </xdr:cNvSpPr>
        </xdr:nvSpPr>
        <xdr:spPr bwMode="auto">
          <a:xfrm>
            <a:off x="263" y="290"/>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120300" name="Group 162"/>
          <xdr:cNvGrpSpPr>
            <a:grpSpLocks/>
          </xdr:cNvGrpSpPr>
        </xdr:nvGrpSpPr>
        <xdr:grpSpPr bwMode="auto">
          <a:xfrm>
            <a:off x="340" y="283"/>
            <a:ext cx="77" cy="28"/>
            <a:chOff x="340" y="283"/>
            <a:chExt cx="77" cy="28"/>
          </a:xfrm>
        </xdr:grpSpPr>
        <xdr:sp macro="" textlink="">
          <xdr:nvSpPr>
            <xdr:cNvPr id="1120398" name="Rectangle 160"/>
            <xdr:cNvSpPr>
              <a:spLocks noChangeArrowheads="1"/>
            </xdr:cNvSpPr>
          </xdr:nvSpPr>
          <xdr:spPr bwMode="auto">
            <a:xfrm>
              <a:off x="340" y="283"/>
              <a:ext cx="77" cy="28"/>
            </a:xfrm>
            <a:prstGeom prst="rect">
              <a:avLst/>
            </a:prstGeom>
            <a:solidFill>
              <a:srgbClr val="FFFFFF"/>
            </a:solidFill>
            <a:ln w="9525">
              <a:noFill/>
              <a:miter lim="800000"/>
              <a:headEnd/>
              <a:tailEnd/>
            </a:ln>
          </xdr:spPr>
        </xdr:sp>
        <xdr:sp macro="" textlink="">
          <xdr:nvSpPr>
            <xdr:cNvPr id="1120399" name="Rectangle 161"/>
            <xdr:cNvSpPr>
              <a:spLocks noChangeArrowheads="1"/>
            </xdr:cNvSpPr>
          </xdr:nvSpPr>
          <xdr:spPr bwMode="auto">
            <a:xfrm>
              <a:off x="340" y="283"/>
              <a:ext cx="77" cy="28"/>
            </a:xfrm>
            <a:prstGeom prst="rect">
              <a:avLst/>
            </a:prstGeom>
            <a:noFill/>
            <a:ln w="0" cap="rnd">
              <a:solidFill>
                <a:srgbClr val="000000"/>
              </a:solidFill>
              <a:miter lim="800000"/>
              <a:headEnd/>
              <a:tailEnd/>
            </a:ln>
          </xdr:spPr>
        </xdr:sp>
      </xdr:grpSp>
      <xdr:sp macro="" textlink="">
        <xdr:nvSpPr>
          <xdr:cNvPr id="14499" name="Rectangle 163"/>
          <xdr:cNvSpPr>
            <a:spLocks noChangeArrowheads="1"/>
          </xdr:cNvSpPr>
        </xdr:nvSpPr>
        <xdr:spPr bwMode="auto">
          <a:xfrm>
            <a:off x="353" y="290"/>
            <a:ext cx="4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Initiatives</a:t>
            </a:r>
          </a:p>
        </xdr:txBody>
      </xdr:sp>
      <xdr:grpSp>
        <xdr:nvGrpSpPr>
          <xdr:cNvPr id="1120302" name="Group 166"/>
          <xdr:cNvGrpSpPr>
            <a:grpSpLocks/>
          </xdr:cNvGrpSpPr>
        </xdr:nvGrpSpPr>
        <xdr:grpSpPr bwMode="auto">
          <a:xfrm>
            <a:off x="361" y="249"/>
            <a:ext cx="30" cy="27"/>
            <a:chOff x="361" y="249"/>
            <a:chExt cx="30" cy="27"/>
          </a:xfrm>
        </xdr:grpSpPr>
        <xdr:sp macro="" textlink="">
          <xdr:nvSpPr>
            <xdr:cNvPr id="1120396" name="Freeform 164"/>
            <xdr:cNvSpPr>
              <a:spLocks/>
            </xdr:cNvSpPr>
          </xdr:nvSpPr>
          <xdr:spPr bwMode="auto">
            <a:xfrm>
              <a:off x="361" y="249"/>
              <a:ext cx="30" cy="27"/>
            </a:xfrm>
            <a:custGeom>
              <a:avLst/>
              <a:gdLst>
                <a:gd name="T0" fmla="*/ 30 w 30"/>
                <a:gd name="T1" fmla="*/ 10 h 27"/>
                <a:gd name="T2" fmla="*/ 23 w 30"/>
                <a:gd name="T3" fmla="*/ 14 h 27"/>
                <a:gd name="T4" fmla="*/ 14 w 30"/>
                <a:gd name="T5" fmla="*/ 0 h 27"/>
                <a:gd name="T6" fmla="*/ 0 w 30"/>
                <a:gd name="T7" fmla="*/ 8 h 27"/>
                <a:gd name="T8" fmla="*/ 9 w 30"/>
                <a:gd name="T9" fmla="*/ 23 h 27"/>
                <a:gd name="T10" fmla="*/ 2 w 30"/>
                <a:gd name="T11" fmla="*/ 27 h 27"/>
                <a:gd name="T12" fmla="*/ 19 w 30"/>
                <a:gd name="T13" fmla="*/ 23 h 27"/>
                <a:gd name="T14" fmla="*/ 30 w 30"/>
                <a:gd name="T15" fmla="*/ 10 h 27"/>
                <a:gd name="T16" fmla="*/ 0 60000 65536"/>
                <a:gd name="T17" fmla="*/ 0 60000 65536"/>
                <a:gd name="T18" fmla="*/ 0 60000 65536"/>
                <a:gd name="T19" fmla="*/ 0 60000 65536"/>
                <a:gd name="T20" fmla="*/ 0 60000 65536"/>
                <a:gd name="T21" fmla="*/ 0 60000 65536"/>
                <a:gd name="T22" fmla="*/ 0 60000 65536"/>
                <a:gd name="T23" fmla="*/ 0 60000 65536"/>
                <a:gd name="T24" fmla="*/ 0 w 30"/>
                <a:gd name="T25" fmla="*/ 0 h 27"/>
                <a:gd name="T26" fmla="*/ 30 w 30"/>
                <a:gd name="T27" fmla="*/ 27 h 2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0" h="27">
                  <a:moveTo>
                    <a:pt x="30" y="10"/>
                  </a:moveTo>
                  <a:lnTo>
                    <a:pt x="23" y="14"/>
                  </a:lnTo>
                  <a:lnTo>
                    <a:pt x="14" y="0"/>
                  </a:lnTo>
                  <a:lnTo>
                    <a:pt x="0" y="8"/>
                  </a:lnTo>
                  <a:lnTo>
                    <a:pt x="9" y="23"/>
                  </a:lnTo>
                  <a:lnTo>
                    <a:pt x="2" y="27"/>
                  </a:lnTo>
                  <a:lnTo>
                    <a:pt x="19" y="23"/>
                  </a:lnTo>
                  <a:lnTo>
                    <a:pt x="30" y="10"/>
                  </a:lnTo>
                  <a:close/>
                </a:path>
              </a:pathLst>
            </a:custGeom>
            <a:solidFill>
              <a:srgbClr val="FFFFFF"/>
            </a:solidFill>
            <a:ln w="9525">
              <a:noFill/>
              <a:round/>
              <a:headEnd/>
              <a:tailEnd/>
            </a:ln>
          </xdr:spPr>
        </xdr:sp>
        <xdr:sp macro="" textlink="">
          <xdr:nvSpPr>
            <xdr:cNvPr id="1120397" name="Freeform 165"/>
            <xdr:cNvSpPr>
              <a:spLocks/>
            </xdr:cNvSpPr>
          </xdr:nvSpPr>
          <xdr:spPr bwMode="auto">
            <a:xfrm>
              <a:off x="361" y="249"/>
              <a:ext cx="30" cy="27"/>
            </a:xfrm>
            <a:custGeom>
              <a:avLst/>
              <a:gdLst>
                <a:gd name="T0" fmla="*/ 30 w 30"/>
                <a:gd name="T1" fmla="*/ 10 h 27"/>
                <a:gd name="T2" fmla="*/ 23 w 30"/>
                <a:gd name="T3" fmla="*/ 14 h 27"/>
                <a:gd name="T4" fmla="*/ 14 w 30"/>
                <a:gd name="T5" fmla="*/ 0 h 27"/>
                <a:gd name="T6" fmla="*/ 0 w 30"/>
                <a:gd name="T7" fmla="*/ 8 h 27"/>
                <a:gd name="T8" fmla="*/ 9 w 30"/>
                <a:gd name="T9" fmla="*/ 23 h 27"/>
                <a:gd name="T10" fmla="*/ 2 w 30"/>
                <a:gd name="T11" fmla="*/ 27 h 27"/>
                <a:gd name="T12" fmla="*/ 19 w 30"/>
                <a:gd name="T13" fmla="*/ 23 h 27"/>
                <a:gd name="T14" fmla="*/ 30 w 30"/>
                <a:gd name="T15" fmla="*/ 10 h 27"/>
                <a:gd name="T16" fmla="*/ 0 60000 65536"/>
                <a:gd name="T17" fmla="*/ 0 60000 65536"/>
                <a:gd name="T18" fmla="*/ 0 60000 65536"/>
                <a:gd name="T19" fmla="*/ 0 60000 65536"/>
                <a:gd name="T20" fmla="*/ 0 60000 65536"/>
                <a:gd name="T21" fmla="*/ 0 60000 65536"/>
                <a:gd name="T22" fmla="*/ 0 60000 65536"/>
                <a:gd name="T23" fmla="*/ 0 60000 65536"/>
                <a:gd name="T24" fmla="*/ 0 w 30"/>
                <a:gd name="T25" fmla="*/ 0 h 27"/>
                <a:gd name="T26" fmla="*/ 30 w 30"/>
                <a:gd name="T27" fmla="*/ 27 h 2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0" h="27">
                  <a:moveTo>
                    <a:pt x="30" y="10"/>
                  </a:moveTo>
                  <a:lnTo>
                    <a:pt x="23" y="14"/>
                  </a:lnTo>
                  <a:lnTo>
                    <a:pt x="14" y="0"/>
                  </a:lnTo>
                  <a:lnTo>
                    <a:pt x="0" y="8"/>
                  </a:lnTo>
                  <a:lnTo>
                    <a:pt x="9" y="23"/>
                  </a:lnTo>
                  <a:lnTo>
                    <a:pt x="2" y="27"/>
                  </a:lnTo>
                  <a:lnTo>
                    <a:pt x="19" y="23"/>
                  </a:lnTo>
                  <a:lnTo>
                    <a:pt x="30" y="10"/>
                  </a:lnTo>
                  <a:close/>
                </a:path>
              </a:pathLst>
            </a:custGeom>
            <a:noFill/>
            <a:ln w="0" cap="rnd">
              <a:solidFill>
                <a:srgbClr val="000000"/>
              </a:solidFill>
              <a:prstDash val="solid"/>
              <a:round/>
              <a:headEnd/>
              <a:tailEnd/>
            </a:ln>
          </xdr:spPr>
        </xdr:sp>
      </xdr:grpSp>
      <xdr:grpSp>
        <xdr:nvGrpSpPr>
          <xdr:cNvPr id="1120303" name="Group 169"/>
          <xdr:cNvGrpSpPr>
            <a:grpSpLocks/>
          </xdr:cNvGrpSpPr>
        </xdr:nvGrpSpPr>
        <xdr:grpSpPr bwMode="auto">
          <a:xfrm>
            <a:off x="458" y="323"/>
            <a:ext cx="78" cy="46"/>
            <a:chOff x="458" y="323"/>
            <a:chExt cx="78" cy="46"/>
          </a:xfrm>
        </xdr:grpSpPr>
        <xdr:sp macro="" textlink="">
          <xdr:nvSpPr>
            <xdr:cNvPr id="1120394" name="Rectangle 167"/>
            <xdr:cNvSpPr>
              <a:spLocks noChangeArrowheads="1"/>
            </xdr:cNvSpPr>
          </xdr:nvSpPr>
          <xdr:spPr bwMode="auto">
            <a:xfrm>
              <a:off x="458" y="323"/>
              <a:ext cx="78" cy="46"/>
            </a:xfrm>
            <a:prstGeom prst="rect">
              <a:avLst/>
            </a:prstGeom>
            <a:solidFill>
              <a:srgbClr val="FFFFFF"/>
            </a:solidFill>
            <a:ln w="9525">
              <a:noFill/>
              <a:miter lim="800000"/>
              <a:headEnd/>
              <a:tailEnd/>
            </a:ln>
          </xdr:spPr>
        </xdr:sp>
        <xdr:sp macro="" textlink="">
          <xdr:nvSpPr>
            <xdr:cNvPr id="1120395" name="Rectangle 168"/>
            <xdr:cNvSpPr>
              <a:spLocks noChangeArrowheads="1"/>
            </xdr:cNvSpPr>
          </xdr:nvSpPr>
          <xdr:spPr bwMode="auto">
            <a:xfrm>
              <a:off x="458" y="323"/>
              <a:ext cx="78" cy="46"/>
            </a:xfrm>
            <a:prstGeom prst="rect">
              <a:avLst/>
            </a:prstGeom>
            <a:noFill/>
            <a:ln w="0" cap="rnd">
              <a:solidFill>
                <a:srgbClr val="000000"/>
              </a:solidFill>
              <a:miter lim="800000"/>
              <a:headEnd/>
              <a:tailEnd/>
            </a:ln>
          </xdr:spPr>
        </xdr:sp>
      </xdr:grpSp>
      <xdr:sp macro="" textlink="">
        <xdr:nvSpPr>
          <xdr:cNvPr id="14506" name="Rectangle 170"/>
          <xdr:cNvSpPr>
            <a:spLocks noChangeArrowheads="1"/>
          </xdr:cNvSpPr>
        </xdr:nvSpPr>
        <xdr:spPr bwMode="auto">
          <a:xfrm>
            <a:off x="487" y="326"/>
            <a:ext cx="1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Key</a:t>
            </a:r>
          </a:p>
        </xdr:txBody>
      </xdr:sp>
      <xdr:sp macro="" textlink="">
        <xdr:nvSpPr>
          <xdr:cNvPr id="14507" name="Rectangle 171"/>
          <xdr:cNvSpPr>
            <a:spLocks noChangeArrowheads="1"/>
          </xdr:cNvSpPr>
        </xdr:nvSpPr>
        <xdr:spPr bwMode="auto">
          <a:xfrm>
            <a:off x="473" y="339"/>
            <a:ext cx="44"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a:t>
            </a:r>
          </a:p>
        </xdr:txBody>
      </xdr:sp>
      <xdr:sp macro="" textlink="">
        <xdr:nvSpPr>
          <xdr:cNvPr id="14508" name="Rectangle 172"/>
          <xdr:cNvSpPr>
            <a:spLocks noChangeArrowheads="1"/>
          </xdr:cNvSpPr>
        </xdr:nvSpPr>
        <xdr:spPr bwMode="auto">
          <a:xfrm>
            <a:off x="472" y="353"/>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120307" name="Group 175"/>
          <xdr:cNvGrpSpPr>
            <a:grpSpLocks/>
          </xdr:cNvGrpSpPr>
        </xdr:nvGrpSpPr>
        <xdr:grpSpPr bwMode="auto">
          <a:xfrm>
            <a:off x="94" y="200"/>
            <a:ext cx="96" cy="45"/>
            <a:chOff x="94" y="200"/>
            <a:chExt cx="96" cy="45"/>
          </a:xfrm>
        </xdr:grpSpPr>
        <xdr:sp macro="" textlink="">
          <xdr:nvSpPr>
            <xdr:cNvPr id="1120392" name="Rectangle 173"/>
            <xdr:cNvSpPr>
              <a:spLocks noChangeArrowheads="1"/>
            </xdr:cNvSpPr>
          </xdr:nvSpPr>
          <xdr:spPr bwMode="auto">
            <a:xfrm>
              <a:off x="94" y="200"/>
              <a:ext cx="96" cy="45"/>
            </a:xfrm>
            <a:prstGeom prst="rect">
              <a:avLst/>
            </a:prstGeom>
            <a:solidFill>
              <a:srgbClr val="FFFFFF"/>
            </a:solidFill>
            <a:ln w="9525">
              <a:noFill/>
              <a:miter lim="800000"/>
              <a:headEnd/>
              <a:tailEnd/>
            </a:ln>
          </xdr:spPr>
        </xdr:sp>
        <xdr:sp macro="" textlink="">
          <xdr:nvSpPr>
            <xdr:cNvPr id="1120393" name="Rectangle 174"/>
            <xdr:cNvSpPr>
              <a:spLocks noChangeArrowheads="1"/>
            </xdr:cNvSpPr>
          </xdr:nvSpPr>
          <xdr:spPr bwMode="auto">
            <a:xfrm>
              <a:off x="94" y="200"/>
              <a:ext cx="96" cy="45"/>
            </a:xfrm>
            <a:prstGeom prst="rect">
              <a:avLst/>
            </a:prstGeom>
            <a:noFill/>
            <a:ln w="0" cap="rnd">
              <a:solidFill>
                <a:srgbClr val="000000"/>
              </a:solidFill>
              <a:miter lim="800000"/>
              <a:headEnd/>
              <a:tailEnd/>
            </a:ln>
          </xdr:spPr>
        </xdr:sp>
      </xdr:grpSp>
      <xdr:sp macro="" textlink="">
        <xdr:nvSpPr>
          <xdr:cNvPr id="14512" name="Rectangle 176"/>
          <xdr:cNvSpPr>
            <a:spLocks noChangeArrowheads="1"/>
          </xdr:cNvSpPr>
        </xdr:nvSpPr>
        <xdr:spPr bwMode="auto">
          <a:xfrm>
            <a:off x="98" y="214"/>
            <a:ext cx="81" cy="38"/>
          </a:xfrm>
          <a:prstGeom prst="rect">
            <a:avLst/>
          </a:prstGeom>
          <a:noFill/>
          <a:ln w="9525">
            <a:noFill/>
            <a:miter lim="800000"/>
            <a:headEnd/>
            <a:tailEnd/>
          </a:ln>
        </xdr:spPr>
        <xdr:txBody>
          <a:bodyPr wrap="none" lIns="0" tIns="0" rIns="0" bIns="0" anchor="t" upright="1">
            <a:spAutoFit/>
          </a:bodyPr>
          <a:lstStyle/>
          <a:p>
            <a:pPr algn="l" rtl="0">
              <a:defRPr sz="1000"/>
            </a:pPr>
            <a:r>
              <a:rPr lang="en-AU" sz="1100" b="1" i="0" u="none" strike="noStrike" baseline="0">
                <a:solidFill>
                  <a:srgbClr val="000000"/>
                </a:solidFill>
                <a:latin typeface="Arial"/>
                <a:cs typeface="Arial"/>
              </a:rPr>
              <a:t>Council Plan</a:t>
            </a:r>
          </a:p>
          <a:p>
            <a:pPr algn="l" rtl="0">
              <a:defRPr sz="1000"/>
            </a:pPr>
            <a:r>
              <a:rPr lang="en-AU" sz="900" b="1" i="0" u="none" strike="noStrike" baseline="0">
                <a:solidFill>
                  <a:srgbClr val="000000"/>
                </a:solidFill>
                <a:latin typeface="Arial"/>
                <a:cs typeface="Arial"/>
              </a:rPr>
              <a:t>(including SRP)</a:t>
            </a:r>
          </a:p>
        </xdr:txBody>
      </xdr:sp>
      <xdr:grpSp>
        <xdr:nvGrpSpPr>
          <xdr:cNvPr id="1120309" name="Group 179"/>
          <xdr:cNvGrpSpPr>
            <a:grpSpLocks/>
          </xdr:cNvGrpSpPr>
        </xdr:nvGrpSpPr>
        <xdr:grpSpPr bwMode="auto">
          <a:xfrm>
            <a:off x="85" y="282"/>
            <a:ext cx="109" cy="27"/>
            <a:chOff x="85" y="282"/>
            <a:chExt cx="109" cy="27"/>
          </a:xfrm>
        </xdr:grpSpPr>
        <xdr:sp macro="" textlink="">
          <xdr:nvSpPr>
            <xdr:cNvPr id="1120390" name="Rectangle 177"/>
            <xdr:cNvSpPr>
              <a:spLocks noChangeArrowheads="1"/>
            </xdr:cNvSpPr>
          </xdr:nvSpPr>
          <xdr:spPr bwMode="auto">
            <a:xfrm>
              <a:off x="85" y="282"/>
              <a:ext cx="109" cy="27"/>
            </a:xfrm>
            <a:prstGeom prst="rect">
              <a:avLst/>
            </a:prstGeom>
            <a:solidFill>
              <a:srgbClr val="FFFFFF"/>
            </a:solidFill>
            <a:ln w="9525">
              <a:noFill/>
              <a:miter lim="800000"/>
              <a:headEnd/>
              <a:tailEnd/>
            </a:ln>
          </xdr:spPr>
        </xdr:sp>
        <xdr:sp macro="" textlink="">
          <xdr:nvSpPr>
            <xdr:cNvPr id="1120391" name="Rectangle 178"/>
            <xdr:cNvSpPr>
              <a:spLocks noChangeArrowheads="1"/>
            </xdr:cNvSpPr>
          </xdr:nvSpPr>
          <xdr:spPr bwMode="auto">
            <a:xfrm>
              <a:off x="85" y="282"/>
              <a:ext cx="109" cy="27"/>
            </a:xfrm>
            <a:prstGeom prst="rect">
              <a:avLst/>
            </a:prstGeom>
            <a:noFill/>
            <a:ln w="0" cap="rnd">
              <a:solidFill>
                <a:srgbClr val="000000"/>
              </a:solidFill>
              <a:miter lim="800000"/>
              <a:headEnd/>
              <a:tailEnd/>
            </a:ln>
          </xdr:spPr>
        </xdr:sp>
      </xdr:grpSp>
      <xdr:sp macro="" textlink="">
        <xdr:nvSpPr>
          <xdr:cNvPr id="14516" name="Rectangle 180"/>
          <xdr:cNvSpPr>
            <a:spLocks noChangeArrowheads="1"/>
          </xdr:cNvSpPr>
        </xdr:nvSpPr>
        <xdr:spPr bwMode="auto">
          <a:xfrm>
            <a:off x="89" y="289"/>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 Objective</a:t>
            </a:r>
          </a:p>
        </xdr:txBody>
      </xdr:sp>
      <xdr:grpSp>
        <xdr:nvGrpSpPr>
          <xdr:cNvPr id="1120311" name="Group 183"/>
          <xdr:cNvGrpSpPr>
            <a:grpSpLocks/>
          </xdr:cNvGrpSpPr>
        </xdr:nvGrpSpPr>
        <xdr:grpSpPr bwMode="auto">
          <a:xfrm>
            <a:off x="121" y="250"/>
            <a:ext cx="32" cy="23"/>
            <a:chOff x="121" y="250"/>
            <a:chExt cx="32" cy="23"/>
          </a:xfrm>
        </xdr:grpSpPr>
        <xdr:sp macro="" textlink="">
          <xdr:nvSpPr>
            <xdr:cNvPr id="1120388" name="Freeform 181"/>
            <xdr:cNvSpPr>
              <a:spLocks/>
            </xdr:cNvSpPr>
          </xdr:nvSpPr>
          <xdr:spPr bwMode="auto">
            <a:xfrm>
              <a:off x="121" y="250"/>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solidFill>
              <a:srgbClr val="FFFFFF"/>
            </a:solidFill>
            <a:ln w="9525">
              <a:noFill/>
              <a:round/>
              <a:headEnd/>
              <a:tailEnd/>
            </a:ln>
          </xdr:spPr>
        </xdr:sp>
        <xdr:sp macro="" textlink="">
          <xdr:nvSpPr>
            <xdr:cNvPr id="1120389" name="Freeform 182"/>
            <xdr:cNvSpPr>
              <a:spLocks/>
            </xdr:cNvSpPr>
          </xdr:nvSpPr>
          <xdr:spPr bwMode="auto">
            <a:xfrm>
              <a:off x="121" y="250"/>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noFill/>
            <a:ln w="0" cap="rnd">
              <a:solidFill>
                <a:srgbClr val="000000"/>
              </a:solidFill>
              <a:prstDash val="solid"/>
              <a:round/>
              <a:headEnd/>
              <a:tailEnd/>
            </a:ln>
          </xdr:spPr>
        </xdr:sp>
      </xdr:grpSp>
      <xdr:grpSp>
        <xdr:nvGrpSpPr>
          <xdr:cNvPr id="1120312" name="Group 186"/>
          <xdr:cNvGrpSpPr>
            <a:grpSpLocks/>
          </xdr:cNvGrpSpPr>
        </xdr:nvGrpSpPr>
        <xdr:grpSpPr bwMode="auto">
          <a:xfrm>
            <a:off x="85" y="314"/>
            <a:ext cx="109" cy="27"/>
            <a:chOff x="85" y="314"/>
            <a:chExt cx="109" cy="27"/>
          </a:xfrm>
        </xdr:grpSpPr>
        <xdr:sp macro="" textlink="">
          <xdr:nvSpPr>
            <xdr:cNvPr id="1120386" name="Rectangle 184"/>
            <xdr:cNvSpPr>
              <a:spLocks noChangeArrowheads="1"/>
            </xdr:cNvSpPr>
          </xdr:nvSpPr>
          <xdr:spPr bwMode="auto">
            <a:xfrm>
              <a:off x="85" y="314"/>
              <a:ext cx="109" cy="27"/>
            </a:xfrm>
            <a:prstGeom prst="rect">
              <a:avLst/>
            </a:prstGeom>
            <a:solidFill>
              <a:srgbClr val="FFFFFF"/>
            </a:solidFill>
            <a:ln w="9525">
              <a:noFill/>
              <a:miter lim="800000"/>
              <a:headEnd/>
              <a:tailEnd/>
            </a:ln>
          </xdr:spPr>
        </xdr:sp>
        <xdr:sp macro="" textlink="">
          <xdr:nvSpPr>
            <xdr:cNvPr id="1120387" name="Rectangle 185"/>
            <xdr:cNvSpPr>
              <a:spLocks noChangeArrowheads="1"/>
            </xdr:cNvSpPr>
          </xdr:nvSpPr>
          <xdr:spPr bwMode="auto">
            <a:xfrm>
              <a:off x="85" y="314"/>
              <a:ext cx="109" cy="27"/>
            </a:xfrm>
            <a:prstGeom prst="rect">
              <a:avLst/>
            </a:prstGeom>
            <a:noFill/>
            <a:ln w="0" cap="rnd">
              <a:solidFill>
                <a:srgbClr val="000000"/>
              </a:solidFill>
              <a:miter lim="800000"/>
              <a:headEnd/>
              <a:tailEnd/>
            </a:ln>
          </xdr:spPr>
        </xdr:sp>
      </xdr:grpSp>
      <xdr:sp macro="" textlink="">
        <xdr:nvSpPr>
          <xdr:cNvPr id="14523" name="Rectangle 187"/>
          <xdr:cNvSpPr>
            <a:spLocks noChangeArrowheads="1"/>
          </xdr:cNvSpPr>
        </xdr:nvSpPr>
        <xdr:spPr bwMode="auto">
          <a:xfrm>
            <a:off x="89" y="321"/>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 Objective</a:t>
            </a:r>
          </a:p>
        </xdr:txBody>
      </xdr:sp>
      <xdr:grpSp>
        <xdr:nvGrpSpPr>
          <xdr:cNvPr id="1120314" name="Group 190"/>
          <xdr:cNvGrpSpPr>
            <a:grpSpLocks/>
          </xdr:cNvGrpSpPr>
        </xdr:nvGrpSpPr>
        <xdr:grpSpPr bwMode="auto">
          <a:xfrm>
            <a:off x="85" y="346"/>
            <a:ext cx="109" cy="27"/>
            <a:chOff x="85" y="346"/>
            <a:chExt cx="109" cy="27"/>
          </a:xfrm>
        </xdr:grpSpPr>
        <xdr:sp macro="" textlink="">
          <xdr:nvSpPr>
            <xdr:cNvPr id="1120384" name="Rectangle 188"/>
            <xdr:cNvSpPr>
              <a:spLocks noChangeArrowheads="1"/>
            </xdr:cNvSpPr>
          </xdr:nvSpPr>
          <xdr:spPr bwMode="auto">
            <a:xfrm>
              <a:off x="85" y="346"/>
              <a:ext cx="109" cy="27"/>
            </a:xfrm>
            <a:prstGeom prst="rect">
              <a:avLst/>
            </a:prstGeom>
            <a:solidFill>
              <a:srgbClr val="FFFFFF"/>
            </a:solidFill>
            <a:ln w="9525">
              <a:noFill/>
              <a:miter lim="800000"/>
              <a:headEnd/>
              <a:tailEnd/>
            </a:ln>
          </xdr:spPr>
        </xdr:sp>
        <xdr:sp macro="" textlink="">
          <xdr:nvSpPr>
            <xdr:cNvPr id="1120385" name="Rectangle 189"/>
            <xdr:cNvSpPr>
              <a:spLocks noChangeArrowheads="1"/>
            </xdr:cNvSpPr>
          </xdr:nvSpPr>
          <xdr:spPr bwMode="auto">
            <a:xfrm>
              <a:off x="85" y="346"/>
              <a:ext cx="109" cy="27"/>
            </a:xfrm>
            <a:prstGeom prst="rect">
              <a:avLst/>
            </a:prstGeom>
            <a:noFill/>
            <a:ln w="0" cap="rnd">
              <a:solidFill>
                <a:srgbClr val="000000"/>
              </a:solidFill>
              <a:miter lim="800000"/>
              <a:headEnd/>
              <a:tailEnd/>
            </a:ln>
          </xdr:spPr>
        </xdr:sp>
      </xdr:grpSp>
      <xdr:sp macro="" textlink="">
        <xdr:nvSpPr>
          <xdr:cNvPr id="14527" name="Rectangle 191"/>
          <xdr:cNvSpPr>
            <a:spLocks noChangeArrowheads="1"/>
          </xdr:cNvSpPr>
        </xdr:nvSpPr>
        <xdr:spPr bwMode="auto">
          <a:xfrm>
            <a:off x="89" y="352"/>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 Objective</a:t>
            </a:r>
          </a:p>
        </xdr:txBody>
      </xdr:sp>
      <xdr:grpSp>
        <xdr:nvGrpSpPr>
          <xdr:cNvPr id="1120316" name="Group 194"/>
          <xdr:cNvGrpSpPr>
            <a:grpSpLocks/>
          </xdr:cNvGrpSpPr>
        </xdr:nvGrpSpPr>
        <xdr:grpSpPr bwMode="auto">
          <a:xfrm>
            <a:off x="85" y="378"/>
            <a:ext cx="109" cy="27"/>
            <a:chOff x="85" y="378"/>
            <a:chExt cx="109" cy="27"/>
          </a:xfrm>
        </xdr:grpSpPr>
        <xdr:sp macro="" textlink="">
          <xdr:nvSpPr>
            <xdr:cNvPr id="1120382" name="Rectangle 192"/>
            <xdr:cNvSpPr>
              <a:spLocks noChangeArrowheads="1"/>
            </xdr:cNvSpPr>
          </xdr:nvSpPr>
          <xdr:spPr bwMode="auto">
            <a:xfrm>
              <a:off x="85" y="378"/>
              <a:ext cx="109" cy="27"/>
            </a:xfrm>
            <a:prstGeom prst="rect">
              <a:avLst/>
            </a:prstGeom>
            <a:solidFill>
              <a:srgbClr val="FFFFFF"/>
            </a:solidFill>
            <a:ln w="9525">
              <a:noFill/>
              <a:miter lim="800000"/>
              <a:headEnd/>
              <a:tailEnd/>
            </a:ln>
          </xdr:spPr>
        </xdr:sp>
        <xdr:sp macro="" textlink="">
          <xdr:nvSpPr>
            <xdr:cNvPr id="1120383" name="Rectangle 193"/>
            <xdr:cNvSpPr>
              <a:spLocks noChangeArrowheads="1"/>
            </xdr:cNvSpPr>
          </xdr:nvSpPr>
          <xdr:spPr bwMode="auto">
            <a:xfrm>
              <a:off x="85" y="378"/>
              <a:ext cx="109" cy="27"/>
            </a:xfrm>
            <a:prstGeom prst="rect">
              <a:avLst/>
            </a:prstGeom>
            <a:noFill/>
            <a:ln w="0" cap="rnd">
              <a:solidFill>
                <a:srgbClr val="000000"/>
              </a:solidFill>
              <a:miter lim="800000"/>
              <a:headEnd/>
              <a:tailEnd/>
            </a:ln>
          </xdr:spPr>
        </xdr:sp>
      </xdr:grpSp>
      <xdr:sp macro="" textlink="">
        <xdr:nvSpPr>
          <xdr:cNvPr id="14531" name="Rectangle 195"/>
          <xdr:cNvSpPr>
            <a:spLocks noChangeArrowheads="1"/>
          </xdr:cNvSpPr>
        </xdr:nvSpPr>
        <xdr:spPr bwMode="auto">
          <a:xfrm>
            <a:off x="89" y="385"/>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Strategic Objective</a:t>
            </a:r>
          </a:p>
        </xdr:txBody>
      </xdr:sp>
      <xdr:grpSp>
        <xdr:nvGrpSpPr>
          <xdr:cNvPr id="1120318" name="Group 198"/>
          <xdr:cNvGrpSpPr>
            <a:grpSpLocks/>
          </xdr:cNvGrpSpPr>
        </xdr:nvGrpSpPr>
        <xdr:grpSpPr bwMode="auto">
          <a:xfrm>
            <a:off x="203" y="282"/>
            <a:ext cx="28" cy="27"/>
            <a:chOff x="203" y="282"/>
            <a:chExt cx="28" cy="27"/>
          </a:xfrm>
        </xdr:grpSpPr>
        <xdr:sp macro="" textlink="">
          <xdr:nvSpPr>
            <xdr:cNvPr id="1120380" name="Freeform 196"/>
            <xdr:cNvSpPr>
              <a:spLocks/>
            </xdr:cNvSpPr>
          </xdr:nvSpPr>
          <xdr:spPr bwMode="auto">
            <a:xfrm>
              <a:off x="203" y="282"/>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solidFill>
              <a:srgbClr val="FFFFFF"/>
            </a:solidFill>
            <a:ln w="9525">
              <a:noFill/>
              <a:round/>
              <a:headEnd/>
              <a:tailEnd/>
            </a:ln>
          </xdr:spPr>
        </xdr:sp>
        <xdr:sp macro="" textlink="">
          <xdr:nvSpPr>
            <xdr:cNvPr id="1120381" name="Freeform 197"/>
            <xdr:cNvSpPr>
              <a:spLocks/>
            </xdr:cNvSpPr>
          </xdr:nvSpPr>
          <xdr:spPr bwMode="auto">
            <a:xfrm>
              <a:off x="203" y="282"/>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noFill/>
            <a:ln w="0" cap="rnd">
              <a:solidFill>
                <a:srgbClr val="000000"/>
              </a:solidFill>
              <a:prstDash val="solid"/>
              <a:round/>
              <a:headEnd/>
              <a:tailEnd/>
            </a:ln>
          </xdr:spPr>
        </xdr:sp>
      </xdr:grpSp>
      <xdr:grpSp>
        <xdr:nvGrpSpPr>
          <xdr:cNvPr id="1120319" name="Group 201"/>
          <xdr:cNvGrpSpPr>
            <a:grpSpLocks/>
          </xdr:cNvGrpSpPr>
        </xdr:nvGrpSpPr>
        <xdr:grpSpPr bwMode="auto">
          <a:xfrm>
            <a:off x="203" y="314"/>
            <a:ext cx="28" cy="27"/>
            <a:chOff x="203" y="314"/>
            <a:chExt cx="28" cy="27"/>
          </a:xfrm>
        </xdr:grpSpPr>
        <xdr:sp macro="" textlink="">
          <xdr:nvSpPr>
            <xdr:cNvPr id="1120378" name="Freeform 199"/>
            <xdr:cNvSpPr>
              <a:spLocks/>
            </xdr:cNvSpPr>
          </xdr:nvSpPr>
          <xdr:spPr bwMode="auto">
            <a:xfrm>
              <a:off x="203" y="314"/>
              <a:ext cx="28" cy="27"/>
            </a:xfrm>
            <a:custGeom>
              <a:avLst/>
              <a:gdLst>
                <a:gd name="T0" fmla="*/ 0 w 28"/>
                <a:gd name="T1" fmla="*/ 14 h 27"/>
                <a:gd name="T2" fmla="*/ 6 w 28"/>
                <a:gd name="T3" fmla="*/ 27 h 27"/>
                <a:gd name="T4" fmla="*/ 6 w 28"/>
                <a:gd name="T5" fmla="*/ 20 h 27"/>
                <a:gd name="T6" fmla="*/ 22 w 28"/>
                <a:gd name="T7" fmla="*/ 20 h 27"/>
                <a:gd name="T8" fmla="*/ 22 w 28"/>
                <a:gd name="T9" fmla="*/ 27 h 27"/>
                <a:gd name="T10" fmla="*/ 28 w 28"/>
                <a:gd name="T11" fmla="*/ 14 h 27"/>
                <a:gd name="T12" fmla="*/ 22 w 28"/>
                <a:gd name="T13" fmla="*/ 0 h 27"/>
                <a:gd name="T14" fmla="*/ 22 w 28"/>
                <a:gd name="T15" fmla="*/ 7 h 27"/>
                <a:gd name="T16" fmla="*/ 6 w 28"/>
                <a:gd name="T17" fmla="*/ 7 h 27"/>
                <a:gd name="T18" fmla="*/ 6 w 28"/>
                <a:gd name="T19" fmla="*/ 0 h 27"/>
                <a:gd name="T20" fmla="*/ 0 w 28"/>
                <a:gd name="T21" fmla="*/ 14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4"/>
                  </a:moveTo>
                  <a:lnTo>
                    <a:pt x="6" y="27"/>
                  </a:lnTo>
                  <a:lnTo>
                    <a:pt x="6" y="20"/>
                  </a:lnTo>
                  <a:lnTo>
                    <a:pt x="22" y="20"/>
                  </a:lnTo>
                  <a:lnTo>
                    <a:pt x="22" y="27"/>
                  </a:lnTo>
                  <a:lnTo>
                    <a:pt x="28" y="14"/>
                  </a:lnTo>
                  <a:lnTo>
                    <a:pt x="22" y="0"/>
                  </a:lnTo>
                  <a:lnTo>
                    <a:pt x="22" y="7"/>
                  </a:lnTo>
                  <a:lnTo>
                    <a:pt x="6" y="7"/>
                  </a:lnTo>
                  <a:lnTo>
                    <a:pt x="6" y="0"/>
                  </a:lnTo>
                  <a:lnTo>
                    <a:pt x="0" y="14"/>
                  </a:lnTo>
                  <a:close/>
                </a:path>
              </a:pathLst>
            </a:custGeom>
            <a:solidFill>
              <a:srgbClr val="FFFFFF"/>
            </a:solidFill>
            <a:ln w="9525">
              <a:noFill/>
              <a:round/>
              <a:headEnd/>
              <a:tailEnd/>
            </a:ln>
          </xdr:spPr>
        </xdr:sp>
        <xdr:sp macro="" textlink="">
          <xdr:nvSpPr>
            <xdr:cNvPr id="1120379" name="Freeform 200"/>
            <xdr:cNvSpPr>
              <a:spLocks/>
            </xdr:cNvSpPr>
          </xdr:nvSpPr>
          <xdr:spPr bwMode="auto">
            <a:xfrm>
              <a:off x="203" y="314"/>
              <a:ext cx="28" cy="27"/>
            </a:xfrm>
            <a:custGeom>
              <a:avLst/>
              <a:gdLst>
                <a:gd name="T0" fmla="*/ 0 w 28"/>
                <a:gd name="T1" fmla="*/ 14 h 27"/>
                <a:gd name="T2" fmla="*/ 6 w 28"/>
                <a:gd name="T3" fmla="*/ 27 h 27"/>
                <a:gd name="T4" fmla="*/ 6 w 28"/>
                <a:gd name="T5" fmla="*/ 20 h 27"/>
                <a:gd name="T6" fmla="*/ 22 w 28"/>
                <a:gd name="T7" fmla="*/ 20 h 27"/>
                <a:gd name="T8" fmla="*/ 22 w 28"/>
                <a:gd name="T9" fmla="*/ 27 h 27"/>
                <a:gd name="T10" fmla="*/ 28 w 28"/>
                <a:gd name="T11" fmla="*/ 14 h 27"/>
                <a:gd name="T12" fmla="*/ 22 w 28"/>
                <a:gd name="T13" fmla="*/ 0 h 27"/>
                <a:gd name="T14" fmla="*/ 22 w 28"/>
                <a:gd name="T15" fmla="*/ 7 h 27"/>
                <a:gd name="T16" fmla="*/ 6 w 28"/>
                <a:gd name="T17" fmla="*/ 7 h 27"/>
                <a:gd name="T18" fmla="*/ 6 w 28"/>
                <a:gd name="T19" fmla="*/ 0 h 27"/>
                <a:gd name="T20" fmla="*/ 0 w 28"/>
                <a:gd name="T21" fmla="*/ 14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4"/>
                  </a:moveTo>
                  <a:lnTo>
                    <a:pt x="6" y="27"/>
                  </a:lnTo>
                  <a:lnTo>
                    <a:pt x="6" y="20"/>
                  </a:lnTo>
                  <a:lnTo>
                    <a:pt x="22" y="20"/>
                  </a:lnTo>
                  <a:lnTo>
                    <a:pt x="22" y="27"/>
                  </a:lnTo>
                  <a:lnTo>
                    <a:pt x="28" y="14"/>
                  </a:lnTo>
                  <a:lnTo>
                    <a:pt x="22" y="0"/>
                  </a:lnTo>
                  <a:lnTo>
                    <a:pt x="22" y="7"/>
                  </a:lnTo>
                  <a:lnTo>
                    <a:pt x="6" y="7"/>
                  </a:lnTo>
                  <a:lnTo>
                    <a:pt x="6" y="0"/>
                  </a:lnTo>
                  <a:lnTo>
                    <a:pt x="0" y="14"/>
                  </a:lnTo>
                  <a:close/>
                </a:path>
              </a:pathLst>
            </a:custGeom>
            <a:noFill/>
            <a:ln w="0" cap="rnd">
              <a:solidFill>
                <a:srgbClr val="000000"/>
              </a:solidFill>
              <a:prstDash val="solid"/>
              <a:round/>
              <a:headEnd/>
              <a:tailEnd/>
            </a:ln>
          </xdr:spPr>
        </xdr:sp>
      </xdr:grpSp>
      <xdr:grpSp>
        <xdr:nvGrpSpPr>
          <xdr:cNvPr id="1120320" name="Group 204"/>
          <xdr:cNvGrpSpPr>
            <a:grpSpLocks/>
          </xdr:cNvGrpSpPr>
        </xdr:nvGrpSpPr>
        <xdr:grpSpPr bwMode="auto">
          <a:xfrm>
            <a:off x="203" y="346"/>
            <a:ext cx="28" cy="27"/>
            <a:chOff x="203" y="346"/>
            <a:chExt cx="28" cy="27"/>
          </a:xfrm>
        </xdr:grpSpPr>
        <xdr:sp macro="" textlink="">
          <xdr:nvSpPr>
            <xdr:cNvPr id="1120376" name="Freeform 202"/>
            <xdr:cNvSpPr>
              <a:spLocks/>
            </xdr:cNvSpPr>
          </xdr:nvSpPr>
          <xdr:spPr bwMode="auto">
            <a:xfrm>
              <a:off x="203" y="346"/>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solidFill>
              <a:srgbClr val="FFFFFF"/>
            </a:solidFill>
            <a:ln w="9525">
              <a:noFill/>
              <a:round/>
              <a:headEnd/>
              <a:tailEnd/>
            </a:ln>
          </xdr:spPr>
        </xdr:sp>
        <xdr:sp macro="" textlink="">
          <xdr:nvSpPr>
            <xdr:cNvPr id="1120377" name="Freeform 203"/>
            <xdr:cNvSpPr>
              <a:spLocks/>
            </xdr:cNvSpPr>
          </xdr:nvSpPr>
          <xdr:spPr bwMode="auto">
            <a:xfrm>
              <a:off x="203" y="346"/>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noFill/>
            <a:ln w="0" cap="rnd">
              <a:solidFill>
                <a:srgbClr val="000000"/>
              </a:solidFill>
              <a:prstDash val="solid"/>
              <a:round/>
              <a:headEnd/>
              <a:tailEnd/>
            </a:ln>
          </xdr:spPr>
        </xdr:sp>
      </xdr:grpSp>
      <xdr:grpSp>
        <xdr:nvGrpSpPr>
          <xdr:cNvPr id="1120321" name="Group 207"/>
          <xdr:cNvGrpSpPr>
            <a:grpSpLocks/>
          </xdr:cNvGrpSpPr>
        </xdr:nvGrpSpPr>
        <xdr:grpSpPr bwMode="auto">
          <a:xfrm>
            <a:off x="203" y="378"/>
            <a:ext cx="28" cy="27"/>
            <a:chOff x="203" y="378"/>
            <a:chExt cx="28" cy="27"/>
          </a:xfrm>
        </xdr:grpSpPr>
        <xdr:sp macro="" textlink="">
          <xdr:nvSpPr>
            <xdr:cNvPr id="1120374" name="Freeform 205"/>
            <xdr:cNvSpPr>
              <a:spLocks/>
            </xdr:cNvSpPr>
          </xdr:nvSpPr>
          <xdr:spPr bwMode="auto">
            <a:xfrm>
              <a:off x="203" y="378"/>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solidFill>
              <a:srgbClr val="FFFFFF"/>
            </a:solidFill>
            <a:ln w="9525">
              <a:noFill/>
              <a:round/>
              <a:headEnd/>
              <a:tailEnd/>
            </a:ln>
          </xdr:spPr>
        </xdr:sp>
        <xdr:sp macro="" textlink="">
          <xdr:nvSpPr>
            <xdr:cNvPr id="1120375" name="Freeform 206"/>
            <xdr:cNvSpPr>
              <a:spLocks/>
            </xdr:cNvSpPr>
          </xdr:nvSpPr>
          <xdr:spPr bwMode="auto">
            <a:xfrm>
              <a:off x="203" y="378"/>
              <a:ext cx="28" cy="27"/>
            </a:xfrm>
            <a:custGeom>
              <a:avLst/>
              <a:gdLst>
                <a:gd name="T0" fmla="*/ 0 w 28"/>
                <a:gd name="T1" fmla="*/ 13 h 27"/>
                <a:gd name="T2" fmla="*/ 6 w 28"/>
                <a:gd name="T3" fmla="*/ 27 h 27"/>
                <a:gd name="T4" fmla="*/ 6 w 28"/>
                <a:gd name="T5" fmla="*/ 20 h 27"/>
                <a:gd name="T6" fmla="*/ 22 w 28"/>
                <a:gd name="T7" fmla="*/ 20 h 27"/>
                <a:gd name="T8" fmla="*/ 22 w 28"/>
                <a:gd name="T9" fmla="*/ 27 h 27"/>
                <a:gd name="T10" fmla="*/ 28 w 28"/>
                <a:gd name="T11" fmla="*/ 13 h 27"/>
                <a:gd name="T12" fmla="*/ 22 w 28"/>
                <a:gd name="T13" fmla="*/ 0 h 27"/>
                <a:gd name="T14" fmla="*/ 22 w 28"/>
                <a:gd name="T15" fmla="*/ 7 h 27"/>
                <a:gd name="T16" fmla="*/ 6 w 28"/>
                <a:gd name="T17" fmla="*/ 7 h 27"/>
                <a:gd name="T18" fmla="*/ 6 w 28"/>
                <a:gd name="T19" fmla="*/ 0 h 27"/>
                <a:gd name="T20" fmla="*/ 0 w 28"/>
                <a:gd name="T21" fmla="*/ 13 h 2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8"/>
                <a:gd name="T34" fmla="*/ 0 h 27"/>
                <a:gd name="T35" fmla="*/ 28 w 28"/>
                <a:gd name="T36" fmla="*/ 27 h 2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8" h="27">
                  <a:moveTo>
                    <a:pt x="0" y="13"/>
                  </a:moveTo>
                  <a:lnTo>
                    <a:pt x="6" y="27"/>
                  </a:lnTo>
                  <a:lnTo>
                    <a:pt x="6" y="20"/>
                  </a:lnTo>
                  <a:lnTo>
                    <a:pt x="22" y="20"/>
                  </a:lnTo>
                  <a:lnTo>
                    <a:pt x="22" y="27"/>
                  </a:lnTo>
                  <a:lnTo>
                    <a:pt x="28" y="13"/>
                  </a:lnTo>
                  <a:lnTo>
                    <a:pt x="22" y="0"/>
                  </a:lnTo>
                  <a:lnTo>
                    <a:pt x="22" y="7"/>
                  </a:lnTo>
                  <a:lnTo>
                    <a:pt x="6" y="7"/>
                  </a:lnTo>
                  <a:lnTo>
                    <a:pt x="6" y="0"/>
                  </a:lnTo>
                  <a:lnTo>
                    <a:pt x="0" y="13"/>
                  </a:lnTo>
                  <a:close/>
                </a:path>
              </a:pathLst>
            </a:custGeom>
            <a:noFill/>
            <a:ln w="0" cap="rnd">
              <a:solidFill>
                <a:srgbClr val="000000"/>
              </a:solidFill>
              <a:prstDash val="solid"/>
              <a:round/>
              <a:headEnd/>
              <a:tailEnd/>
            </a:ln>
          </xdr:spPr>
        </xdr:sp>
      </xdr:grpSp>
      <xdr:grpSp>
        <xdr:nvGrpSpPr>
          <xdr:cNvPr id="1120322" name="Group 210"/>
          <xdr:cNvGrpSpPr>
            <a:grpSpLocks/>
          </xdr:cNvGrpSpPr>
        </xdr:nvGrpSpPr>
        <xdr:grpSpPr bwMode="auto">
          <a:xfrm>
            <a:off x="458" y="401"/>
            <a:ext cx="78" cy="45"/>
            <a:chOff x="458" y="401"/>
            <a:chExt cx="78" cy="45"/>
          </a:xfrm>
        </xdr:grpSpPr>
        <xdr:sp macro="" textlink="">
          <xdr:nvSpPr>
            <xdr:cNvPr id="1120372" name="Rectangle 208"/>
            <xdr:cNvSpPr>
              <a:spLocks noChangeArrowheads="1"/>
            </xdr:cNvSpPr>
          </xdr:nvSpPr>
          <xdr:spPr bwMode="auto">
            <a:xfrm>
              <a:off x="458" y="401"/>
              <a:ext cx="78" cy="45"/>
            </a:xfrm>
            <a:prstGeom prst="rect">
              <a:avLst/>
            </a:prstGeom>
            <a:solidFill>
              <a:srgbClr val="FFFFFF"/>
            </a:solidFill>
            <a:ln w="9525">
              <a:noFill/>
              <a:miter lim="800000"/>
              <a:headEnd/>
              <a:tailEnd/>
            </a:ln>
          </xdr:spPr>
        </xdr:sp>
        <xdr:sp macro="" textlink="">
          <xdr:nvSpPr>
            <xdr:cNvPr id="1120373" name="Rectangle 209"/>
            <xdr:cNvSpPr>
              <a:spLocks noChangeArrowheads="1"/>
            </xdr:cNvSpPr>
          </xdr:nvSpPr>
          <xdr:spPr bwMode="auto">
            <a:xfrm>
              <a:off x="458" y="401"/>
              <a:ext cx="78" cy="45"/>
            </a:xfrm>
            <a:prstGeom prst="rect">
              <a:avLst/>
            </a:prstGeom>
            <a:noFill/>
            <a:ln w="0" cap="rnd">
              <a:solidFill>
                <a:srgbClr val="000000"/>
              </a:solidFill>
              <a:miter lim="800000"/>
              <a:headEnd/>
              <a:tailEnd/>
            </a:ln>
          </xdr:spPr>
        </xdr:sp>
      </xdr:grpSp>
      <xdr:sp macro="" textlink="">
        <xdr:nvSpPr>
          <xdr:cNvPr id="14547" name="Rectangle 211"/>
          <xdr:cNvSpPr>
            <a:spLocks noChangeArrowheads="1"/>
          </xdr:cNvSpPr>
        </xdr:nvSpPr>
        <xdr:spPr bwMode="auto">
          <a:xfrm>
            <a:off x="463" y="403"/>
            <a:ext cx="65"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Performance</a:t>
            </a:r>
          </a:p>
        </xdr:txBody>
      </xdr:sp>
      <xdr:sp macro="" textlink="">
        <xdr:nvSpPr>
          <xdr:cNvPr id="14548" name="Rectangle 212"/>
          <xdr:cNvSpPr>
            <a:spLocks noChangeArrowheads="1"/>
          </xdr:cNvSpPr>
        </xdr:nvSpPr>
        <xdr:spPr bwMode="auto">
          <a:xfrm>
            <a:off x="470" y="417"/>
            <a:ext cx="5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Measures/</a:t>
            </a:r>
          </a:p>
        </xdr:txBody>
      </xdr:sp>
      <xdr:sp macro="" textlink="">
        <xdr:nvSpPr>
          <xdr:cNvPr id="14549" name="Rectangle 213"/>
          <xdr:cNvSpPr>
            <a:spLocks noChangeArrowheads="1"/>
          </xdr:cNvSpPr>
        </xdr:nvSpPr>
        <xdr:spPr bwMode="auto">
          <a:xfrm>
            <a:off x="477" y="430"/>
            <a:ext cx="39"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Targets</a:t>
            </a:r>
          </a:p>
        </xdr:txBody>
      </xdr:sp>
      <xdr:grpSp>
        <xdr:nvGrpSpPr>
          <xdr:cNvPr id="1120326" name="Group 216"/>
          <xdr:cNvGrpSpPr>
            <a:grpSpLocks/>
          </xdr:cNvGrpSpPr>
        </xdr:nvGrpSpPr>
        <xdr:grpSpPr bwMode="auto">
          <a:xfrm>
            <a:off x="458" y="483"/>
            <a:ext cx="78" cy="32"/>
            <a:chOff x="458" y="483"/>
            <a:chExt cx="78" cy="32"/>
          </a:xfrm>
        </xdr:grpSpPr>
        <xdr:sp macro="" textlink="">
          <xdr:nvSpPr>
            <xdr:cNvPr id="1120370" name="Rectangle 214"/>
            <xdr:cNvSpPr>
              <a:spLocks noChangeArrowheads="1"/>
            </xdr:cNvSpPr>
          </xdr:nvSpPr>
          <xdr:spPr bwMode="auto">
            <a:xfrm>
              <a:off x="458" y="483"/>
              <a:ext cx="78" cy="32"/>
            </a:xfrm>
            <a:prstGeom prst="rect">
              <a:avLst/>
            </a:prstGeom>
            <a:solidFill>
              <a:srgbClr val="FFFFFF"/>
            </a:solidFill>
            <a:ln w="9525">
              <a:noFill/>
              <a:miter lim="800000"/>
              <a:headEnd/>
              <a:tailEnd/>
            </a:ln>
          </xdr:spPr>
        </xdr:sp>
        <xdr:sp macro="" textlink="">
          <xdr:nvSpPr>
            <xdr:cNvPr id="1120371" name="Rectangle 215"/>
            <xdr:cNvSpPr>
              <a:spLocks noChangeArrowheads="1"/>
            </xdr:cNvSpPr>
          </xdr:nvSpPr>
          <xdr:spPr bwMode="auto">
            <a:xfrm>
              <a:off x="458" y="483"/>
              <a:ext cx="78" cy="32"/>
            </a:xfrm>
            <a:prstGeom prst="rect">
              <a:avLst/>
            </a:prstGeom>
            <a:noFill/>
            <a:ln w="0" cap="rnd">
              <a:solidFill>
                <a:srgbClr val="000000"/>
              </a:solidFill>
              <a:miter lim="800000"/>
              <a:headEnd/>
              <a:tailEnd/>
            </a:ln>
          </xdr:spPr>
        </xdr:sp>
      </xdr:grpSp>
      <xdr:sp macro="" textlink="">
        <xdr:nvSpPr>
          <xdr:cNvPr id="14553" name="Rectangle 217"/>
          <xdr:cNvSpPr>
            <a:spLocks noChangeArrowheads="1"/>
          </xdr:cNvSpPr>
        </xdr:nvSpPr>
        <xdr:spPr bwMode="auto">
          <a:xfrm>
            <a:off x="463" y="485"/>
            <a:ext cx="65"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Performance</a:t>
            </a:r>
          </a:p>
        </xdr:txBody>
      </xdr:sp>
      <xdr:sp macro="" textlink="">
        <xdr:nvSpPr>
          <xdr:cNvPr id="14554" name="Rectangle 218"/>
          <xdr:cNvSpPr>
            <a:spLocks noChangeArrowheads="1"/>
          </xdr:cNvSpPr>
        </xdr:nvSpPr>
        <xdr:spPr bwMode="auto">
          <a:xfrm>
            <a:off x="470" y="499"/>
            <a:ext cx="52"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Statement</a:t>
            </a:r>
          </a:p>
        </xdr:txBody>
      </xdr:sp>
      <xdr:grpSp>
        <xdr:nvGrpSpPr>
          <xdr:cNvPr id="1120329" name="Group 221"/>
          <xdr:cNvGrpSpPr>
            <a:grpSpLocks/>
          </xdr:cNvGrpSpPr>
        </xdr:nvGrpSpPr>
        <xdr:grpSpPr bwMode="auto">
          <a:xfrm>
            <a:off x="481" y="451"/>
            <a:ext cx="32" cy="23"/>
            <a:chOff x="481" y="451"/>
            <a:chExt cx="32" cy="23"/>
          </a:xfrm>
        </xdr:grpSpPr>
        <xdr:sp macro="" textlink="">
          <xdr:nvSpPr>
            <xdr:cNvPr id="1120368" name="Freeform 219"/>
            <xdr:cNvSpPr>
              <a:spLocks/>
            </xdr:cNvSpPr>
          </xdr:nvSpPr>
          <xdr:spPr bwMode="auto">
            <a:xfrm>
              <a:off x="481" y="451"/>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solidFill>
              <a:srgbClr val="FFFFFF"/>
            </a:solidFill>
            <a:ln w="9525">
              <a:noFill/>
              <a:round/>
              <a:headEnd/>
              <a:tailEnd/>
            </a:ln>
          </xdr:spPr>
        </xdr:sp>
        <xdr:sp macro="" textlink="">
          <xdr:nvSpPr>
            <xdr:cNvPr id="1120369" name="Freeform 220"/>
            <xdr:cNvSpPr>
              <a:spLocks/>
            </xdr:cNvSpPr>
          </xdr:nvSpPr>
          <xdr:spPr bwMode="auto">
            <a:xfrm>
              <a:off x="481" y="451"/>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noFill/>
            <a:ln w="0" cap="rnd">
              <a:solidFill>
                <a:srgbClr val="000000"/>
              </a:solidFill>
              <a:prstDash val="solid"/>
              <a:round/>
              <a:headEnd/>
              <a:tailEnd/>
            </a:ln>
          </xdr:spPr>
        </xdr:sp>
      </xdr:grpSp>
      <xdr:sp macro="" textlink="">
        <xdr:nvSpPr>
          <xdr:cNvPr id="14558" name="Rectangle 222"/>
          <xdr:cNvSpPr>
            <a:spLocks noChangeArrowheads="1"/>
          </xdr:cNvSpPr>
        </xdr:nvSpPr>
        <xdr:spPr bwMode="auto">
          <a:xfrm>
            <a:off x="89" y="161"/>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Medium term planning</a:t>
            </a:r>
          </a:p>
        </xdr:txBody>
      </xdr:sp>
      <xdr:sp macro="" textlink="">
        <xdr:nvSpPr>
          <xdr:cNvPr id="14559" name="Rectangle 223"/>
          <xdr:cNvSpPr>
            <a:spLocks noChangeArrowheads="1"/>
          </xdr:cNvSpPr>
        </xdr:nvSpPr>
        <xdr:spPr bwMode="auto">
          <a:xfrm>
            <a:off x="121" y="175"/>
            <a:ext cx="4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(4 Years)</a:t>
            </a:r>
          </a:p>
        </xdr:txBody>
      </xdr:sp>
      <xdr:sp macro="" textlink="">
        <xdr:nvSpPr>
          <xdr:cNvPr id="14560" name="Rectangle 224"/>
          <xdr:cNvSpPr>
            <a:spLocks noChangeArrowheads="1"/>
          </xdr:cNvSpPr>
        </xdr:nvSpPr>
        <xdr:spPr bwMode="auto">
          <a:xfrm>
            <a:off x="89" y="161"/>
            <a:ext cx="9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Medium term planning</a:t>
            </a:r>
          </a:p>
        </xdr:txBody>
      </xdr:sp>
      <xdr:sp macro="" textlink="">
        <xdr:nvSpPr>
          <xdr:cNvPr id="14561" name="Rectangle 225"/>
          <xdr:cNvSpPr>
            <a:spLocks noChangeArrowheads="1"/>
          </xdr:cNvSpPr>
        </xdr:nvSpPr>
        <xdr:spPr bwMode="auto">
          <a:xfrm>
            <a:off x="121" y="175"/>
            <a:ext cx="43"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(4 Years)</a:t>
            </a:r>
          </a:p>
        </xdr:txBody>
      </xdr:sp>
      <xdr:sp macro="" textlink="">
        <xdr:nvSpPr>
          <xdr:cNvPr id="14562" name="Rectangle 226"/>
          <xdr:cNvSpPr>
            <a:spLocks noChangeArrowheads="1"/>
          </xdr:cNvSpPr>
        </xdr:nvSpPr>
        <xdr:spPr bwMode="auto">
          <a:xfrm>
            <a:off x="282" y="162"/>
            <a:ext cx="84"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Short term planning</a:t>
            </a:r>
          </a:p>
        </xdr:txBody>
      </xdr:sp>
      <xdr:sp macro="" textlink="">
        <xdr:nvSpPr>
          <xdr:cNvPr id="14563" name="Rectangle 227"/>
          <xdr:cNvSpPr>
            <a:spLocks noChangeArrowheads="1"/>
          </xdr:cNvSpPr>
        </xdr:nvSpPr>
        <xdr:spPr bwMode="auto">
          <a:xfrm>
            <a:off x="306" y="175"/>
            <a:ext cx="52"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(12 Months)</a:t>
            </a:r>
          </a:p>
        </xdr:txBody>
      </xdr:sp>
      <xdr:sp macro="" textlink="">
        <xdr:nvSpPr>
          <xdr:cNvPr id="14564" name="Rectangle 228"/>
          <xdr:cNvSpPr>
            <a:spLocks noChangeArrowheads="1"/>
          </xdr:cNvSpPr>
        </xdr:nvSpPr>
        <xdr:spPr bwMode="auto">
          <a:xfrm>
            <a:off x="282" y="162"/>
            <a:ext cx="84"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Short term planning</a:t>
            </a:r>
          </a:p>
        </xdr:txBody>
      </xdr:sp>
      <xdr:sp macro="" textlink="">
        <xdr:nvSpPr>
          <xdr:cNvPr id="14565" name="Rectangle 229"/>
          <xdr:cNvSpPr>
            <a:spLocks noChangeArrowheads="1"/>
          </xdr:cNvSpPr>
        </xdr:nvSpPr>
        <xdr:spPr bwMode="auto">
          <a:xfrm>
            <a:off x="306" y="175"/>
            <a:ext cx="52"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0" i="0" u="none" strike="noStrike" baseline="0">
                <a:solidFill>
                  <a:srgbClr val="000000"/>
                </a:solidFill>
                <a:latin typeface="Arial"/>
                <a:cs typeface="Arial"/>
              </a:rPr>
              <a:t>(12 Months)</a:t>
            </a:r>
          </a:p>
        </xdr:txBody>
      </xdr:sp>
      <xdr:grpSp>
        <xdr:nvGrpSpPr>
          <xdr:cNvPr id="1120338" name="Group 232"/>
          <xdr:cNvGrpSpPr>
            <a:grpSpLocks/>
          </xdr:cNvGrpSpPr>
        </xdr:nvGrpSpPr>
        <xdr:grpSpPr bwMode="auto">
          <a:xfrm>
            <a:off x="481" y="373"/>
            <a:ext cx="32" cy="23"/>
            <a:chOff x="481" y="373"/>
            <a:chExt cx="32" cy="23"/>
          </a:xfrm>
        </xdr:grpSpPr>
        <xdr:sp macro="" textlink="">
          <xdr:nvSpPr>
            <xdr:cNvPr id="1120366" name="Freeform 230"/>
            <xdr:cNvSpPr>
              <a:spLocks/>
            </xdr:cNvSpPr>
          </xdr:nvSpPr>
          <xdr:spPr bwMode="auto">
            <a:xfrm>
              <a:off x="481" y="373"/>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solidFill>
              <a:srgbClr val="FFFFFF"/>
            </a:solidFill>
            <a:ln w="9525">
              <a:noFill/>
              <a:round/>
              <a:headEnd/>
              <a:tailEnd/>
            </a:ln>
          </xdr:spPr>
        </xdr:sp>
        <xdr:sp macro="" textlink="">
          <xdr:nvSpPr>
            <xdr:cNvPr id="1120367" name="Freeform 231"/>
            <xdr:cNvSpPr>
              <a:spLocks/>
            </xdr:cNvSpPr>
          </xdr:nvSpPr>
          <xdr:spPr bwMode="auto">
            <a:xfrm>
              <a:off x="481" y="373"/>
              <a:ext cx="32" cy="23"/>
            </a:xfrm>
            <a:custGeom>
              <a:avLst/>
              <a:gdLst>
                <a:gd name="T0" fmla="*/ 32 w 32"/>
                <a:gd name="T1" fmla="*/ 17 h 23"/>
                <a:gd name="T2" fmla="*/ 24 w 32"/>
                <a:gd name="T3" fmla="*/ 17 h 23"/>
                <a:gd name="T4" fmla="*/ 24 w 32"/>
                <a:gd name="T5" fmla="*/ 0 h 23"/>
                <a:gd name="T6" fmla="*/ 8 w 32"/>
                <a:gd name="T7" fmla="*/ 0 h 23"/>
                <a:gd name="T8" fmla="*/ 8 w 32"/>
                <a:gd name="T9" fmla="*/ 17 h 23"/>
                <a:gd name="T10" fmla="*/ 0 w 32"/>
                <a:gd name="T11" fmla="*/ 17 h 23"/>
                <a:gd name="T12" fmla="*/ 16 w 32"/>
                <a:gd name="T13" fmla="*/ 23 h 23"/>
                <a:gd name="T14" fmla="*/ 32 w 32"/>
                <a:gd name="T15" fmla="*/ 17 h 23"/>
                <a:gd name="T16" fmla="*/ 0 60000 65536"/>
                <a:gd name="T17" fmla="*/ 0 60000 65536"/>
                <a:gd name="T18" fmla="*/ 0 60000 65536"/>
                <a:gd name="T19" fmla="*/ 0 60000 65536"/>
                <a:gd name="T20" fmla="*/ 0 60000 65536"/>
                <a:gd name="T21" fmla="*/ 0 60000 65536"/>
                <a:gd name="T22" fmla="*/ 0 60000 65536"/>
                <a:gd name="T23" fmla="*/ 0 60000 65536"/>
                <a:gd name="T24" fmla="*/ 0 w 32"/>
                <a:gd name="T25" fmla="*/ 0 h 23"/>
                <a:gd name="T26" fmla="*/ 32 w 32"/>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32" h="23">
                  <a:moveTo>
                    <a:pt x="32" y="17"/>
                  </a:moveTo>
                  <a:lnTo>
                    <a:pt x="24" y="17"/>
                  </a:lnTo>
                  <a:lnTo>
                    <a:pt x="24" y="0"/>
                  </a:lnTo>
                  <a:lnTo>
                    <a:pt x="8" y="0"/>
                  </a:lnTo>
                  <a:lnTo>
                    <a:pt x="8" y="17"/>
                  </a:lnTo>
                  <a:lnTo>
                    <a:pt x="0" y="17"/>
                  </a:lnTo>
                  <a:lnTo>
                    <a:pt x="16" y="23"/>
                  </a:lnTo>
                  <a:lnTo>
                    <a:pt x="32" y="17"/>
                  </a:lnTo>
                  <a:close/>
                </a:path>
              </a:pathLst>
            </a:custGeom>
            <a:noFill/>
            <a:ln w="0" cap="rnd">
              <a:solidFill>
                <a:srgbClr val="000000"/>
              </a:solidFill>
              <a:prstDash val="solid"/>
              <a:round/>
              <a:headEnd/>
              <a:tailEnd/>
            </a:ln>
          </xdr:spPr>
        </xdr:sp>
      </xdr:grpSp>
      <xdr:grpSp>
        <xdr:nvGrpSpPr>
          <xdr:cNvPr id="1120339" name="Group 235"/>
          <xdr:cNvGrpSpPr>
            <a:grpSpLocks/>
          </xdr:cNvGrpSpPr>
        </xdr:nvGrpSpPr>
        <xdr:grpSpPr bwMode="auto">
          <a:xfrm>
            <a:off x="249" y="314"/>
            <a:ext cx="77" cy="27"/>
            <a:chOff x="249" y="314"/>
            <a:chExt cx="77" cy="27"/>
          </a:xfrm>
        </xdr:grpSpPr>
        <xdr:sp macro="" textlink="">
          <xdr:nvSpPr>
            <xdr:cNvPr id="1120364" name="Rectangle 233"/>
            <xdr:cNvSpPr>
              <a:spLocks noChangeArrowheads="1"/>
            </xdr:cNvSpPr>
          </xdr:nvSpPr>
          <xdr:spPr bwMode="auto">
            <a:xfrm>
              <a:off x="249" y="314"/>
              <a:ext cx="77" cy="27"/>
            </a:xfrm>
            <a:prstGeom prst="rect">
              <a:avLst/>
            </a:prstGeom>
            <a:solidFill>
              <a:srgbClr val="FFFFFF"/>
            </a:solidFill>
            <a:ln w="9525">
              <a:noFill/>
              <a:miter lim="800000"/>
              <a:headEnd/>
              <a:tailEnd/>
            </a:ln>
          </xdr:spPr>
        </xdr:sp>
        <xdr:sp macro="" textlink="">
          <xdr:nvSpPr>
            <xdr:cNvPr id="1120365" name="Rectangle 234"/>
            <xdr:cNvSpPr>
              <a:spLocks noChangeArrowheads="1"/>
            </xdr:cNvSpPr>
          </xdr:nvSpPr>
          <xdr:spPr bwMode="auto">
            <a:xfrm>
              <a:off x="249" y="314"/>
              <a:ext cx="77" cy="27"/>
            </a:xfrm>
            <a:prstGeom prst="rect">
              <a:avLst/>
            </a:prstGeom>
            <a:noFill/>
            <a:ln w="0" cap="rnd">
              <a:solidFill>
                <a:srgbClr val="000000"/>
              </a:solidFill>
              <a:miter lim="800000"/>
              <a:headEnd/>
              <a:tailEnd/>
            </a:ln>
          </xdr:spPr>
        </xdr:sp>
      </xdr:grpSp>
      <xdr:sp macro="" textlink="">
        <xdr:nvSpPr>
          <xdr:cNvPr id="14572" name="Rectangle 236"/>
          <xdr:cNvSpPr>
            <a:spLocks noChangeArrowheads="1"/>
          </xdr:cNvSpPr>
        </xdr:nvSpPr>
        <xdr:spPr bwMode="auto">
          <a:xfrm>
            <a:off x="262" y="321"/>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120341" name="Group 239"/>
          <xdr:cNvGrpSpPr>
            <a:grpSpLocks/>
          </xdr:cNvGrpSpPr>
        </xdr:nvGrpSpPr>
        <xdr:grpSpPr bwMode="auto">
          <a:xfrm>
            <a:off x="249" y="346"/>
            <a:ext cx="77" cy="27"/>
            <a:chOff x="249" y="346"/>
            <a:chExt cx="77" cy="27"/>
          </a:xfrm>
        </xdr:grpSpPr>
        <xdr:sp macro="" textlink="">
          <xdr:nvSpPr>
            <xdr:cNvPr id="1120362" name="Rectangle 237"/>
            <xdr:cNvSpPr>
              <a:spLocks noChangeArrowheads="1"/>
            </xdr:cNvSpPr>
          </xdr:nvSpPr>
          <xdr:spPr bwMode="auto">
            <a:xfrm>
              <a:off x="249" y="346"/>
              <a:ext cx="77" cy="27"/>
            </a:xfrm>
            <a:prstGeom prst="rect">
              <a:avLst/>
            </a:prstGeom>
            <a:solidFill>
              <a:srgbClr val="FFFFFF"/>
            </a:solidFill>
            <a:ln w="9525">
              <a:noFill/>
              <a:miter lim="800000"/>
              <a:headEnd/>
              <a:tailEnd/>
            </a:ln>
          </xdr:spPr>
        </xdr:sp>
        <xdr:sp macro="" textlink="">
          <xdr:nvSpPr>
            <xdr:cNvPr id="1120363" name="Rectangle 238"/>
            <xdr:cNvSpPr>
              <a:spLocks noChangeArrowheads="1"/>
            </xdr:cNvSpPr>
          </xdr:nvSpPr>
          <xdr:spPr bwMode="auto">
            <a:xfrm>
              <a:off x="249" y="346"/>
              <a:ext cx="77" cy="27"/>
            </a:xfrm>
            <a:prstGeom prst="rect">
              <a:avLst/>
            </a:prstGeom>
            <a:noFill/>
            <a:ln w="0" cap="rnd">
              <a:solidFill>
                <a:srgbClr val="000000"/>
              </a:solidFill>
              <a:miter lim="800000"/>
              <a:headEnd/>
              <a:tailEnd/>
            </a:ln>
          </xdr:spPr>
        </xdr:sp>
      </xdr:grpSp>
      <xdr:sp macro="" textlink="">
        <xdr:nvSpPr>
          <xdr:cNvPr id="14576" name="Rectangle 240"/>
          <xdr:cNvSpPr>
            <a:spLocks noChangeArrowheads="1"/>
          </xdr:cNvSpPr>
        </xdr:nvSpPr>
        <xdr:spPr bwMode="auto">
          <a:xfrm>
            <a:off x="262" y="353"/>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120343" name="Group 243"/>
          <xdr:cNvGrpSpPr>
            <a:grpSpLocks/>
          </xdr:cNvGrpSpPr>
        </xdr:nvGrpSpPr>
        <xdr:grpSpPr bwMode="auto">
          <a:xfrm>
            <a:off x="249" y="378"/>
            <a:ext cx="77" cy="27"/>
            <a:chOff x="249" y="378"/>
            <a:chExt cx="77" cy="27"/>
          </a:xfrm>
        </xdr:grpSpPr>
        <xdr:sp macro="" textlink="">
          <xdr:nvSpPr>
            <xdr:cNvPr id="1120360" name="Rectangle 241"/>
            <xdr:cNvSpPr>
              <a:spLocks noChangeArrowheads="1"/>
            </xdr:cNvSpPr>
          </xdr:nvSpPr>
          <xdr:spPr bwMode="auto">
            <a:xfrm>
              <a:off x="249" y="378"/>
              <a:ext cx="77" cy="27"/>
            </a:xfrm>
            <a:prstGeom prst="rect">
              <a:avLst/>
            </a:prstGeom>
            <a:solidFill>
              <a:srgbClr val="FFFFFF"/>
            </a:solidFill>
            <a:ln w="9525">
              <a:noFill/>
              <a:miter lim="800000"/>
              <a:headEnd/>
              <a:tailEnd/>
            </a:ln>
          </xdr:spPr>
        </xdr:sp>
        <xdr:sp macro="" textlink="">
          <xdr:nvSpPr>
            <xdr:cNvPr id="1120361" name="Rectangle 242"/>
            <xdr:cNvSpPr>
              <a:spLocks noChangeArrowheads="1"/>
            </xdr:cNvSpPr>
          </xdr:nvSpPr>
          <xdr:spPr bwMode="auto">
            <a:xfrm>
              <a:off x="249" y="378"/>
              <a:ext cx="77" cy="27"/>
            </a:xfrm>
            <a:prstGeom prst="rect">
              <a:avLst/>
            </a:prstGeom>
            <a:noFill/>
            <a:ln w="0" cap="rnd">
              <a:solidFill>
                <a:srgbClr val="000000"/>
              </a:solidFill>
              <a:miter lim="800000"/>
              <a:headEnd/>
              <a:tailEnd/>
            </a:ln>
          </xdr:spPr>
        </xdr:sp>
      </xdr:grpSp>
      <xdr:sp macro="" textlink="">
        <xdr:nvSpPr>
          <xdr:cNvPr id="14580" name="Rectangle 244"/>
          <xdr:cNvSpPr>
            <a:spLocks noChangeArrowheads="1"/>
          </xdr:cNvSpPr>
        </xdr:nvSpPr>
        <xdr:spPr bwMode="auto">
          <a:xfrm>
            <a:off x="262" y="385"/>
            <a:ext cx="46"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Activities</a:t>
            </a:r>
          </a:p>
        </xdr:txBody>
      </xdr:sp>
      <xdr:grpSp>
        <xdr:nvGrpSpPr>
          <xdr:cNvPr id="1120345" name="Group 247"/>
          <xdr:cNvGrpSpPr>
            <a:grpSpLocks/>
          </xdr:cNvGrpSpPr>
        </xdr:nvGrpSpPr>
        <xdr:grpSpPr bwMode="auto">
          <a:xfrm>
            <a:off x="340" y="314"/>
            <a:ext cx="77" cy="27"/>
            <a:chOff x="340" y="314"/>
            <a:chExt cx="77" cy="27"/>
          </a:xfrm>
        </xdr:grpSpPr>
        <xdr:sp macro="" textlink="">
          <xdr:nvSpPr>
            <xdr:cNvPr id="1120358" name="Rectangle 245"/>
            <xdr:cNvSpPr>
              <a:spLocks noChangeArrowheads="1"/>
            </xdr:cNvSpPr>
          </xdr:nvSpPr>
          <xdr:spPr bwMode="auto">
            <a:xfrm>
              <a:off x="340" y="314"/>
              <a:ext cx="77" cy="27"/>
            </a:xfrm>
            <a:prstGeom prst="rect">
              <a:avLst/>
            </a:prstGeom>
            <a:solidFill>
              <a:srgbClr val="FFFFFF"/>
            </a:solidFill>
            <a:ln w="9525">
              <a:noFill/>
              <a:miter lim="800000"/>
              <a:headEnd/>
              <a:tailEnd/>
            </a:ln>
          </xdr:spPr>
        </xdr:sp>
        <xdr:sp macro="" textlink="">
          <xdr:nvSpPr>
            <xdr:cNvPr id="1120359" name="Rectangle 246"/>
            <xdr:cNvSpPr>
              <a:spLocks noChangeArrowheads="1"/>
            </xdr:cNvSpPr>
          </xdr:nvSpPr>
          <xdr:spPr bwMode="auto">
            <a:xfrm>
              <a:off x="340" y="314"/>
              <a:ext cx="77" cy="27"/>
            </a:xfrm>
            <a:prstGeom prst="rect">
              <a:avLst/>
            </a:prstGeom>
            <a:noFill/>
            <a:ln w="0" cap="rnd">
              <a:solidFill>
                <a:srgbClr val="000000"/>
              </a:solidFill>
              <a:miter lim="800000"/>
              <a:headEnd/>
              <a:tailEnd/>
            </a:ln>
          </xdr:spPr>
        </xdr:sp>
      </xdr:grpSp>
      <xdr:sp macro="" textlink="">
        <xdr:nvSpPr>
          <xdr:cNvPr id="14584" name="Rectangle 248"/>
          <xdr:cNvSpPr>
            <a:spLocks noChangeArrowheads="1"/>
          </xdr:cNvSpPr>
        </xdr:nvSpPr>
        <xdr:spPr bwMode="auto">
          <a:xfrm>
            <a:off x="353" y="321"/>
            <a:ext cx="4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Initiatives</a:t>
            </a:r>
          </a:p>
        </xdr:txBody>
      </xdr:sp>
      <xdr:grpSp>
        <xdr:nvGrpSpPr>
          <xdr:cNvPr id="1120347" name="Group 251"/>
          <xdr:cNvGrpSpPr>
            <a:grpSpLocks/>
          </xdr:cNvGrpSpPr>
        </xdr:nvGrpSpPr>
        <xdr:grpSpPr bwMode="auto">
          <a:xfrm>
            <a:off x="340" y="346"/>
            <a:ext cx="77" cy="27"/>
            <a:chOff x="340" y="346"/>
            <a:chExt cx="77" cy="27"/>
          </a:xfrm>
        </xdr:grpSpPr>
        <xdr:sp macro="" textlink="">
          <xdr:nvSpPr>
            <xdr:cNvPr id="1120356" name="Rectangle 249"/>
            <xdr:cNvSpPr>
              <a:spLocks noChangeArrowheads="1"/>
            </xdr:cNvSpPr>
          </xdr:nvSpPr>
          <xdr:spPr bwMode="auto">
            <a:xfrm>
              <a:off x="340" y="346"/>
              <a:ext cx="77" cy="27"/>
            </a:xfrm>
            <a:prstGeom prst="rect">
              <a:avLst/>
            </a:prstGeom>
            <a:solidFill>
              <a:srgbClr val="FFFFFF"/>
            </a:solidFill>
            <a:ln w="9525">
              <a:noFill/>
              <a:miter lim="800000"/>
              <a:headEnd/>
              <a:tailEnd/>
            </a:ln>
          </xdr:spPr>
        </xdr:sp>
        <xdr:sp macro="" textlink="">
          <xdr:nvSpPr>
            <xdr:cNvPr id="1120357" name="Rectangle 250"/>
            <xdr:cNvSpPr>
              <a:spLocks noChangeArrowheads="1"/>
            </xdr:cNvSpPr>
          </xdr:nvSpPr>
          <xdr:spPr bwMode="auto">
            <a:xfrm>
              <a:off x="340" y="346"/>
              <a:ext cx="77" cy="27"/>
            </a:xfrm>
            <a:prstGeom prst="rect">
              <a:avLst/>
            </a:prstGeom>
            <a:noFill/>
            <a:ln w="0" cap="rnd">
              <a:solidFill>
                <a:srgbClr val="000000"/>
              </a:solidFill>
              <a:miter lim="800000"/>
              <a:headEnd/>
              <a:tailEnd/>
            </a:ln>
          </xdr:spPr>
        </xdr:sp>
      </xdr:grpSp>
      <xdr:sp macro="" textlink="">
        <xdr:nvSpPr>
          <xdr:cNvPr id="14588" name="Rectangle 252"/>
          <xdr:cNvSpPr>
            <a:spLocks noChangeArrowheads="1"/>
          </xdr:cNvSpPr>
        </xdr:nvSpPr>
        <xdr:spPr bwMode="auto">
          <a:xfrm>
            <a:off x="353" y="353"/>
            <a:ext cx="4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Initiatives</a:t>
            </a:r>
          </a:p>
        </xdr:txBody>
      </xdr:sp>
      <xdr:grpSp>
        <xdr:nvGrpSpPr>
          <xdr:cNvPr id="1120349" name="Group 255"/>
          <xdr:cNvGrpSpPr>
            <a:grpSpLocks/>
          </xdr:cNvGrpSpPr>
        </xdr:nvGrpSpPr>
        <xdr:grpSpPr bwMode="auto">
          <a:xfrm>
            <a:off x="340" y="378"/>
            <a:ext cx="77" cy="27"/>
            <a:chOff x="340" y="378"/>
            <a:chExt cx="77" cy="27"/>
          </a:xfrm>
        </xdr:grpSpPr>
        <xdr:sp macro="" textlink="">
          <xdr:nvSpPr>
            <xdr:cNvPr id="1120354" name="Rectangle 253"/>
            <xdr:cNvSpPr>
              <a:spLocks noChangeArrowheads="1"/>
            </xdr:cNvSpPr>
          </xdr:nvSpPr>
          <xdr:spPr bwMode="auto">
            <a:xfrm>
              <a:off x="340" y="378"/>
              <a:ext cx="77" cy="27"/>
            </a:xfrm>
            <a:prstGeom prst="rect">
              <a:avLst/>
            </a:prstGeom>
            <a:solidFill>
              <a:srgbClr val="FFFFFF"/>
            </a:solidFill>
            <a:ln w="9525">
              <a:noFill/>
              <a:miter lim="800000"/>
              <a:headEnd/>
              <a:tailEnd/>
            </a:ln>
          </xdr:spPr>
        </xdr:sp>
        <xdr:sp macro="" textlink="">
          <xdr:nvSpPr>
            <xdr:cNvPr id="1120355" name="Rectangle 254"/>
            <xdr:cNvSpPr>
              <a:spLocks noChangeArrowheads="1"/>
            </xdr:cNvSpPr>
          </xdr:nvSpPr>
          <xdr:spPr bwMode="auto">
            <a:xfrm>
              <a:off x="340" y="378"/>
              <a:ext cx="77" cy="27"/>
            </a:xfrm>
            <a:prstGeom prst="rect">
              <a:avLst/>
            </a:prstGeom>
            <a:noFill/>
            <a:ln w="0" cap="rnd">
              <a:solidFill>
                <a:srgbClr val="000000"/>
              </a:solidFill>
              <a:miter lim="800000"/>
              <a:headEnd/>
              <a:tailEnd/>
            </a:ln>
          </xdr:spPr>
        </xdr:sp>
      </xdr:grpSp>
      <xdr:sp macro="" textlink="">
        <xdr:nvSpPr>
          <xdr:cNvPr id="14592" name="Rectangle 256"/>
          <xdr:cNvSpPr>
            <a:spLocks noChangeArrowheads="1"/>
          </xdr:cNvSpPr>
        </xdr:nvSpPr>
        <xdr:spPr bwMode="auto">
          <a:xfrm>
            <a:off x="353" y="385"/>
            <a:ext cx="48" cy="16"/>
          </a:xfrm>
          <a:prstGeom prst="rect">
            <a:avLst/>
          </a:prstGeom>
          <a:noFill/>
          <a:ln w="9525">
            <a:noFill/>
            <a:miter lim="800000"/>
            <a:headEnd/>
            <a:tailEnd/>
          </a:ln>
        </xdr:spPr>
        <xdr:txBody>
          <a:bodyPr wrap="none" lIns="0" tIns="0" rIns="0" bIns="0" anchor="t" upright="1">
            <a:spAutoFit/>
          </a:bodyPr>
          <a:lstStyle/>
          <a:p>
            <a:pPr algn="l" rtl="0">
              <a:defRPr sz="1000"/>
            </a:pPr>
            <a:r>
              <a:rPr lang="en-AU" sz="800" b="1" i="0" u="none" strike="noStrike" baseline="0">
                <a:solidFill>
                  <a:srgbClr val="000000"/>
                </a:solidFill>
                <a:latin typeface="Arial"/>
                <a:cs typeface="Arial"/>
              </a:rPr>
              <a:t>Initiatives</a:t>
            </a:r>
          </a:p>
        </xdr:txBody>
      </xdr:sp>
      <xdr:grpSp>
        <xdr:nvGrpSpPr>
          <xdr:cNvPr id="1120351" name="Group 259"/>
          <xdr:cNvGrpSpPr>
            <a:grpSpLocks/>
          </xdr:cNvGrpSpPr>
        </xdr:nvGrpSpPr>
        <xdr:grpSpPr bwMode="auto">
          <a:xfrm>
            <a:off x="426" y="328"/>
            <a:ext cx="23" cy="32"/>
            <a:chOff x="426" y="328"/>
            <a:chExt cx="23" cy="32"/>
          </a:xfrm>
        </xdr:grpSpPr>
        <xdr:sp macro="" textlink="">
          <xdr:nvSpPr>
            <xdr:cNvPr id="1120352" name="Freeform 257"/>
            <xdr:cNvSpPr>
              <a:spLocks/>
            </xdr:cNvSpPr>
          </xdr:nvSpPr>
          <xdr:spPr bwMode="auto">
            <a:xfrm>
              <a:off x="426" y="328"/>
              <a:ext cx="23" cy="32"/>
            </a:xfrm>
            <a:custGeom>
              <a:avLst/>
              <a:gdLst>
                <a:gd name="T0" fmla="*/ 18 w 23"/>
                <a:gd name="T1" fmla="*/ 0 h 32"/>
                <a:gd name="T2" fmla="*/ 18 w 23"/>
                <a:gd name="T3" fmla="*/ 8 h 32"/>
                <a:gd name="T4" fmla="*/ 0 w 23"/>
                <a:gd name="T5" fmla="*/ 8 h 32"/>
                <a:gd name="T6" fmla="*/ 0 w 23"/>
                <a:gd name="T7" fmla="*/ 24 h 32"/>
                <a:gd name="T8" fmla="*/ 18 w 23"/>
                <a:gd name="T9" fmla="*/ 24 h 32"/>
                <a:gd name="T10" fmla="*/ 18 w 23"/>
                <a:gd name="T11" fmla="*/ 32 h 32"/>
                <a:gd name="T12" fmla="*/ 23 w 23"/>
                <a:gd name="T13" fmla="*/ 16 h 32"/>
                <a:gd name="T14" fmla="*/ 18 w 23"/>
                <a:gd name="T15" fmla="*/ 0 h 32"/>
                <a:gd name="T16" fmla="*/ 0 60000 65536"/>
                <a:gd name="T17" fmla="*/ 0 60000 65536"/>
                <a:gd name="T18" fmla="*/ 0 60000 65536"/>
                <a:gd name="T19" fmla="*/ 0 60000 65536"/>
                <a:gd name="T20" fmla="*/ 0 60000 65536"/>
                <a:gd name="T21" fmla="*/ 0 60000 65536"/>
                <a:gd name="T22" fmla="*/ 0 60000 65536"/>
                <a:gd name="T23" fmla="*/ 0 60000 65536"/>
                <a:gd name="T24" fmla="*/ 0 w 23"/>
                <a:gd name="T25" fmla="*/ 0 h 32"/>
                <a:gd name="T26" fmla="*/ 23 w 23"/>
                <a:gd name="T27" fmla="*/ 32 h 32"/>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3" h="32">
                  <a:moveTo>
                    <a:pt x="18" y="0"/>
                  </a:moveTo>
                  <a:lnTo>
                    <a:pt x="18" y="8"/>
                  </a:lnTo>
                  <a:lnTo>
                    <a:pt x="0" y="8"/>
                  </a:lnTo>
                  <a:lnTo>
                    <a:pt x="0" y="24"/>
                  </a:lnTo>
                  <a:lnTo>
                    <a:pt x="18" y="24"/>
                  </a:lnTo>
                  <a:lnTo>
                    <a:pt x="18" y="32"/>
                  </a:lnTo>
                  <a:lnTo>
                    <a:pt x="23" y="16"/>
                  </a:lnTo>
                  <a:lnTo>
                    <a:pt x="18" y="0"/>
                  </a:lnTo>
                  <a:close/>
                </a:path>
              </a:pathLst>
            </a:custGeom>
            <a:solidFill>
              <a:srgbClr val="FFFFFF"/>
            </a:solidFill>
            <a:ln w="9525">
              <a:noFill/>
              <a:round/>
              <a:headEnd/>
              <a:tailEnd/>
            </a:ln>
          </xdr:spPr>
        </xdr:sp>
        <xdr:sp macro="" textlink="">
          <xdr:nvSpPr>
            <xdr:cNvPr id="1120353" name="Freeform 258"/>
            <xdr:cNvSpPr>
              <a:spLocks/>
            </xdr:cNvSpPr>
          </xdr:nvSpPr>
          <xdr:spPr bwMode="auto">
            <a:xfrm>
              <a:off x="426" y="328"/>
              <a:ext cx="23" cy="32"/>
            </a:xfrm>
            <a:custGeom>
              <a:avLst/>
              <a:gdLst>
                <a:gd name="T0" fmla="*/ 18 w 23"/>
                <a:gd name="T1" fmla="*/ 0 h 32"/>
                <a:gd name="T2" fmla="*/ 18 w 23"/>
                <a:gd name="T3" fmla="*/ 8 h 32"/>
                <a:gd name="T4" fmla="*/ 0 w 23"/>
                <a:gd name="T5" fmla="*/ 8 h 32"/>
                <a:gd name="T6" fmla="*/ 0 w 23"/>
                <a:gd name="T7" fmla="*/ 24 h 32"/>
                <a:gd name="T8" fmla="*/ 18 w 23"/>
                <a:gd name="T9" fmla="*/ 24 h 32"/>
                <a:gd name="T10" fmla="*/ 18 w 23"/>
                <a:gd name="T11" fmla="*/ 32 h 32"/>
                <a:gd name="T12" fmla="*/ 23 w 23"/>
                <a:gd name="T13" fmla="*/ 16 h 32"/>
                <a:gd name="T14" fmla="*/ 18 w 23"/>
                <a:gd name="T15" fmla="*/ 0 h 32"/>
                <a:gd name="T16" fmla="*/ 0 60000 65536"/>
                <a:gd name="T17" fmla="*/ 0 60000 65536"/>
                <a:gd name="T18" fmla="*/ 0 60000 65536"/>
                <a:gd name="T19" fmla="*/ 0 60000 65536"/>
                <a:gd name="T20" fmla="*/ 0 60000 65536"/>
                <a:gd name="T21" fmla="*/ 0 60000 65536"/>
                <a:gd name="T22" fmla="*/ 0 60000 65536"/>
                <a:gd name="T23" fmla="*/ 0 60000 65536"/>
                <a:gd name="T24" fmla="*/ 0 w 23"/>
                <a:gd name="T25" fmla="*/ 0 h 32"/>
                <a:gd name="T26" fmla="*/ 23 w 23"/>
                <a:gd name="T27" fmla="*/ 32 h 32"/>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3" h="32">
                  <a:moveTo>
                    <a:pt x="18" y="0"/>
                  </a:moveTo>
                  <a:lnTo>
                    <a:pt x="18" y="8"/>
                  </a:lnTo>
                  <a:lnTo>
                    <a:pt x="0" y="8"/>
                  </a:lnTo>
                  <a:lnTo>
                    <a:pt x="0" y="24"/>
                  </a:lnTo>
                  <a:lnTo>
                    <a:pt x="18" y="24"/>
                  </a:lnTo>
                  <a:lnTo>
                    <a:pt x="18" y="32"/>
                  </a:lnTo>
                  <a:lnTo>
                    <a:pt x="23" y="16"/>
                  </a:lnTo>
                  <a:lnTo>
                    <a:pt x="18" y="0"/>
                  </a:lnTo>
                  <a:close/>
                </a:path>
              </a:pathLst>
            </a:custGeom>
            <a:noFill/>
            <a:ln w="0" cap="rnd">
              <a:solidFill>
                <a:srgbClr val="000000"/>
              </a:solidFill>
              <a:prstDash val="solid"/>
              <a:round/>
              <a:headEnd/>
              <a:tailEnd/>
            </a:ln>
          </xdr:spPr>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36</xdr:row>
      <xdr:rowOff>1</xdr:rowOff>
    </xdr:from>
    <xdr:to>
      <xdr:col>4</xdr:col>
      <xdr:colOff>209551</xdr:colOff>
      <xdr:row>36</xdr:row>
      <xdr:rowOff>2724151</xdr:rowOff>
    </xdr:to>
    <xdr:graphicFrame macro="">
      <xdr:nvGraphicFramePr>
        <xdr:cNvPr id="42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104</xdr:row>
      <xdr:rowOff>0</xdr:rowOff>
    </xdr:from>
    <xdr:to>
      <xdr:col>4</xdr:col>
      <xdr:colOff>304800</xdr:colOff>
      <xdr:row>104</xdr:row>
      <xdr:rowOff>2781300</xdr:rowOff>
    </xdr:to>
    <xdr:graphicFrame macro="">
      <xdr:nvGraphicFramePr>
        <xdr:cNvPr id="422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704849</xdr:colOff>
      <xdr:row>28</xdr:row>
      <xdr:rowOff>0</xdr:rowOff>
    </xdr:from>
    <xdr:to>
      <xdr:col>14</xdr:col>
      <xdr:colOff>542924</xdr:colOff>
      <xdr:row>36</xdr:row>
      <xdr:rowOff>1885950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28</xdr:row>
      <xdr:rowOff>0</xdr:rowOff>
    </xdr:from>
    <xdr:to>
      <xdr:col>23</xdr:col>
      <xdr:colOff>600075</xdr:colOff>
      <xdr:row>36</xdr:row>
      <xdr:rowOff>1885950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94</xdr:row>
      <xdr:rowOff>0</xdr:rowOff>
    </xdr:from>
    <xdr:to>
      <xdr:col>14</xdr:col>
      <xdr:colOff>542925</xdr:colOff>
      <xdr:row>104</xdr:row>
      <xdr:rowOff>1514475</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94</xdr:row>
      <xdr:rowOff>0</xdr:rowOff>
    </xdr:from>
    <xdr:to>
      <xdr:col>23</xdr:col>
      <xdr:colOff>600075</xdr:colOff>
      <xdr:row>104</xdr:row>
      <xdr:rowOff>1514475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107</xdr:row>
      <xdr:rowOff>0</xdr:rowOff>
    </xdr:from>
    <xdr:to>
      <xdr:col>14</xdr:col>
      <xdr:colOff>381000</xdr:colOff>
      <xdr:row>114</xdr:row>
      <xdr:rowOff>609600</xdr:rowOff>
    </xdr:to>
    <xdr:graphicFrame macro="">
      <xdr:nvGraphicFramePr>
        <xdr:cNvPr id="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161925</xdr:colOff>
      <xdr:row>37</xdr:row>
      <xdr:rowOff>114300</xdr:rowOff>
    </xdr:from>
    <xdr:to>
      <xdr:col>14</xdr:col>
      <xdr:colOff>447675</xdr:colOff>
      <xdr:row>37</xdr:row>
      <xdr:rowOff>2838450</xdr:rowOff>
    </xdr:to>
    <xdr:graphicFrame macro="">
      <xdr:nvGraphicFramePr>
        <xdr:cNvPr id="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590551</xdr:colOff>
      <xdr:row>37</xdr:row>
      <xdr:rowOff>133350</xdr:rowOff>
    </xdr:from>
    <xdr:to>
      <xdr:col>4</xdr:col>
      <xdr:colOff>257175</xdr:colOff>
      <xdr:row>37</xdr:row>
      <xdr:rowOff>3295650</xdr:rowOff>
    </xdr:to>
    <xdr:graphicFrame macro="">
      <xdr:nvGraphicFramePr>
        <xdr:cNvPr id="1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571500</xdr:colOff>
      <xdr:row>105</xdr:row>
      <xdr:rowOff>123825</xdr:rowOff>
    </xdr:from>
    <xdr:to>
      <xdr:col>4</xdr:col>
      <xdr:colOff>238124</xdr:colOff>
      <xdr:row>105</xdr:row>
      <xdr:rowOff>3286125</xdr:rowOff>
    </xdr:to>
    <xdr:graphicFrame macro="">
      <xdr:nvGraphicFramePr>
        <xdr:cNvPr id="1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100</xdr:row>
      <xdr:rowOff>57150</xdr:rowOff>
    </xdr:from>
    <xdr:to>
      <xdr:col>4</xdr:col>
      <xdr:colOff>542925</xdr:colOff>
      <xdr:row>100</xdr:row>
      <xdr:rowOff>3343275</xdr:rowOff>
    </xdr:to>
    <xdr:graphicFrame macro="">
      <xdr:nvGraphicFramePr>
        <xdr:cNvPr id="634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28574</xdr:rowOff>
    </xdr:from>
    <xdr:to>
      <xdr:col>4</xdr:col>
      <xdr:colOff>171450</xdr:colOff>
      <xdr:row>33</xdr:row>
      <xdr:rowOff>3829049</xdr:rowOff>
    </xdr:to>
    <xdr:graphicFrame macro="">
      <xdr:nvGraphicFramePr>
        <xdr:cNvPr id="63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161925</xdr:colOff>
      <xdr:row>33</xdr:row>
      <xdr:rowOff>28576</xdr:rowOff>
    </xdr:from>
    <xdr:to>
      <xdr:col>7</xdr:col>
      <xdr:colOff>666749</xdr:colOff>
      <xdr:row>33</xdr:row>
      <xdr:rowOff>3829050</xdr:rowOff>
    </xdr:to>
    <xdr:graphicFrame macro="">
      <xdr:nvGraphicFramePr>
        <xdr:cNvPr id="634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45</xdr:row>
      <xdr:rowOff>85725</xdr:rowOff>
    </xdr:from>
    <xdr:to>
      <xdr:col>6</xdr:col>
      <xdr:colOff>628650</xdr:colOff>
      <xdr:row>46</xdr:row>
      <xdr:rowOff>2962275</xdr:rowOff>
    </xdr:to>
    <xdr:graphicFrame macro="">
      <xdr:nvGraphicFramePr>
        <xdr:cNvPr id="72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34</xdr:row>
      <xdr:rowOff>0</xdr:rowOff>
    </xdr:from>
    <xdr:to>
      <xdr:col>5</xdr:col>
      <xdr:colOff>800100</xdr:colOff>
      <xdr:row>34</xdr:row>
      <xdr:rowOff>2933700</xdr:rowOff>
    </xdr:to>
    <xdr:graphicFrame macro="">
      <xdr:nvGraphicFramePr>
        <xdr:cNvPr id="826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47"/>
  <sheetViews>
    <sheetView tabSelected="1" zoomScaleNormal="100" zoomScaleSheetLayoutView="100" workbookViewId="0">
      <selection activeCell="I42" sqref="I42"/>
    </sheetView>
  </sheetViews>
  <sheetFormatPr defaultRowHeight="12.75"/>
  <cols>
    <col min="1" max="1" width="87.7109375" customWidth="1"/>
  </cols>
  <sheetData>
    <row r="1" spans="1:1" ht="14.25">
      <c r="A1" s="2"/>
    </row>
    <row r="2" spans="1:1" ht="14.25">
      <c r="A2" s="2"/>
    </row>
    <row r="3" spans="1:1">
      <c r="A3" s="3"/>
    </row>
    <row r="4" spans="1:1" ht="14.25">
      <c r="A4" s="2"/>
    </row>
    <row r="5" spans="1:1" ht="14.25">
      <c r="A5" s="2"/>
    </row>
    <row r="6" spans="1:1" ht="14.25">
      <c r="A6" s="2"/>
    </row>
    <row r="7" spans="1:1" ht="14.25">
      <c r="A7" s="2"/>
    </row>
    <row r="8" spans="1:1" ht="14.25">
      <c r="A8" s="2"/>
    </row>
    <row r="9" spans="1:1" ht="14.25">
      <c r="A9" s="2"/>
    </row>
    <row r="10" spans="1:1" ht="14.25">
      <c r="A10" s="2"/>
    </row>
    <row r="11" spans="1:1" ht="14.25">
      <c r="A11" s="2"/>
    </row>
    <row r="12" spans="1:1" ht="14.25">
      <c r="A12" s="2"/>
    </row>
    <row r="13" spans="1:1" ht="23.25">
      <c r="A13" s="144"/>
    </row>
    <row r="14" spans="1:1" ht="23.25">
      <c r="A14" s="145"/>
    </row>
    <row r="15" spans="1:1" ht="18">
      <c r="A15" s="146"/>
    </row>
    <row r="16" spans="1:1" ht="18">
      <c r="A16" s="146"/>
    </row>
    <row r="17" spans="1:1" ht="23.25">
      <c r="A17" s="145" t="s">
        <v>1055</v>
      </c>
    </row>
    <row r="18" spans="1:1" ht="14.25">
      <c r="A18" s="2"/>
    </row>
    <row r="19" spans="1:1" ht="14.25">
      <c r="A19" s="2"/>
    </row>
    <row r="20" spans="1:1" ht="14.25">
      <c r="A20" s="2"/>
    </row>
    <row r="21" spans="1:1" ht="14.25">
      <c r="A21" s="2"/>
    </row>
    <row r="22" spans="1:1" ht="14.25">
      <c r="A22" s="2"/>
    </row>
    <row r="23" spans="1:1" ht="14.25">
      <c r="A23" s="2"/>
    </row>
    <row r="24" spans="1:1" ht="14.25">
      <c r="A24" s="2"/>
    </row>
    <row r="25" spans="1:1" ht="14.25">
      <c r="A25" s="2"/>
    </row>
    <row r="26" spans="1:1" ht="14.25">
      <c r="A26" s="2"/>
    </row>
    <row r="27" spans="1:1" ht="14.25">
      <c r="A27" s="2"/>
    </row>
    <row r="28" spans="1:1" ht="14.25">
      <c r="A28" s="2"/>
    </row>
    <row r="29" spans="1:1" ht="14.25">
      <c r="A29" s="2"/>
    </row>
    <row r="30" spans="1:1" ht="14.25">
      <c r="A30" s="2"/>
    </row>
    <row r="31" spans="1:1" ht="14.25">
      <c r="A31" s="2"/>
    </row>
    <row r="32" spans="1:1" ht="14.25">
      <c r="A32" s="2"/>
    </row>
    <row r="33" spans="1:1" ht="14.25">
      <c r="A33" s="2"/>
    </row>
    <row r="34" spans="1:1" ht="14.25">
      <c r="A34" s="2"/>
    </row>
    <row r="35" spans="1:1" ht="14.25">
      <c r="A35" s="2"/>
    </row>
    <row r="36" spans="1:1" ht="14.25">
      <c r="A36" s="2"/>
    </row>
    <row r="37" spans="1:1" ht="14.25">
      <c r="A37" s="2"/>
    </row>
    <row r="38" spans="1:1" ht="14.25">
      <c r="A38" s="2"/>
    </row>
    <row r="39" spans="1:1" ht="38.25">
      <c r="A39" s="266" t="s">
        <v>1056</v>
      </c>
    </row>
    <row r="40" spans="1:1">
      <c r="A40" s="3"/>
    </row>
    <row r="41" spans="1:1">
      <c r="A41" s="3"/>
    </row>
    <row r="42" spans="1:1">
      <c r="A42" s="3"/>
    </row>
    <row r="43" spans="1:1">
      <c r="A43" s="3"/>
    </row>
    <row r="44" spans="1:1">
      <c r="A44" s="3"/>
    </row>
    <row r="45" spans="1:1">
      <c r="A45" s="3"/>
    </row>
    <row r="46" spans="1:1">
      <c r="A46" s="3"/>
    </row>
    <row r="47" spans="1:1">
      <c r="A47" s="3"/>
    </row>
  </sheetData>
  <phoneticPr fontId="9"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dimension ref="A1:E126"/>
  <sheetViews>
    <sheetView tabSelected="1" view="pageBreakPreview" topLeftCell="A79" zoomScaleNormal="100" zoomScaleSheetLayoutView="100" workbookViewId="0">
      <selection activeCell="I42" sqref="I42"/>
    </sheetView>
  </sheetViews>
  <sheetFormatPr defaultRowHeight="12.75"/>
  <cols>
    <col min="1" max="1" width="42.85546875" style="86" customWidth="1"/>
    <col min="2" max="2" width="9.140625" style="81"/>
    <col min="3" max="5" width="12" style="81" customWidth="1"/>
    <col min="6" max="6" width="10.5703125" customWidth="1"/>
    <col min="7" max="7" width="10" customWidth="1"/>
  </cols>
  <sheetData>
    <row r="1" spans="1:5" ht="16.5">
      <c r="A1" s="417" t="s">
        <v>110</v>
      </c>
      <c r="B1" s="417"/>
      <c r="C1" s="417"/>
      <c r="D1" s="417"/>
      <c r="E1" s="417"/>
    </row>
    <row r="2" spans="1:5" ht="9.75" customHeight="1">
      <c r="A2" s="2"/>
      <c r="B2" s="3"/>
      <c r="C2" s="3"/>
      <c r="D2" s="3"/>
      <c r="E2" s="3"/>
    </row>
    <row r="3" spans="1:5" ht="57.75" customHeight="1">
      <c r="A3" s="358" t="s">
        <v>1066</v>
      </c>
      <c r="B3" s="358"/>
      <c r="C3" s="358"/>
      <c r="D3" s="358"/>
      <c r="E3" s="358"/>
    </row>
    <row r="4" spans="1:5" ht="9" customHeight="1">
      <c r="A4" s="10"/>
      <c r="B4" s="10"/>
      <c r="C4" s="10"/>
      <c r="D4" s="10"/>
      <c r="E4" s="10"/>
    </row>
    <row r="5" spans="1:5">
      <c r="A5" s="360" t="s">
        <v>325</v>
      </c>
      <c r="B5" s="360"/>
      <c r="C5" s="360"/>
      <c r="D5" s="360"/>
      <c r="E5" s="360"/>
    </row>
    <row r="6" spans="1:5" ht="39.75" customHeight="1">
      <c r="A6" s="373" t="s">
        <v>1257</v>
      </c>
      <c r="B6" s="365"/>
      <c r="C6" s="365"/>
      <c r="D6" s="365"/>
      <c r="E6" s="365"/>
    </row>
    <row r="7" spans="1:5" ht="38.25" customHeight="1">
      <c r="A7" s="373" t="s">
        <v>1258</v>
      </c>
      <c r="B7" s="365"/>
      <c r="C7" s="365"/>
      <c r="D7" s="365"/>
      <c r="E7" s="365"/>
    </row>
    <row r="8" spans="1:5" ht="39.75" customHeight="1">
      <c r="A8" s="373" t="s">
        <v>1259</v>
      </c>
      <c r="B8" s="365"/>
      <c r="C8" s="365"/>
      <c r="D8" s="365"/>
      <c r="E8" s="365"/>
    </row>
    <row r="9" spans="1:5" ht="12.75" customHeight="1">
      <c r="A9" s="2"/>
      <c r="B9" s="3"/>
      <c r="C9" s="3"/>
      <c r="D9" s="3"/>
      <c r="E9" s="3"/>
    </row>
    <row r="10" spans="1:5" ht="15">
      <c r="A10" s="22" t="s">
        <v>111</v>
      </c>
      <c r="B10" s="3"/>
      <c r="C10" s="3"/>
      <c r="D10" s="3"/>
      <c r="E10" s="3"/>
    </row>
    <row r="11" spans="1:5">
      <c r="A11" s="12"/>
      <c r="B11" s="3"/>
      <c r="C11" s="3"/>
      <c r="D11" s="3"/>
      <c r="E11" s="3"/>
    </row>
    <row r="12" spans="1:5">
      <c r="A12" s="416"/>
      <c r="B12" s="151"/>
      <c r="C12" s="159" t="s">
        <v>748</v>
      </c>
      <c r="D12" s="159"/>
      <c r="E12" s="159"/>
    </row>
    <row r="13" spans="1:5">
      <c r="A13" s="416"/>
      <c r="B13" s="151"/>
      <c r="C13" s="159" t="s">
        <v>749</v>
      </c>
      <c r="D13" s="159" t="s">
        <v>691</v>
      </c>
      <c r="E13" s="159" t="s">
        <v>692</v>
      </c>
    </row>
    <row r="14" spans="1:5">
      <c r="A14" s="416"/>
      <c r="B14" s="186" t="s">
        <v>209</v>
      </c>
      <c r="C14" s="159" t="s">
        <v>16</v>
      </c>
      <c r="D14" s="159" t="s">
        <v>361</v>
      </c>
      <c r="E14" s="159"/>
    </row>
    <row r="15" spans="1:5">
      <c r="A15" s="416"/>
      <c r="B15" s="151"/>
      <c r="C15" s="159" t="s">
        <v>665</v>
      </c>
      <c r="D15" s="159" t="s">
        <v>665</v>
      </c>
      <c r="E15" s="159" t="s">
        <v>665</v>
      </c>
    </row>
    <row r="16" spans="1:5">
      <c r="A16" s="16" t="s">
        <v>401</v>
      </c>
      <c r="B16" s="41" t="s">
        <v>402</v>
      </c>
      <c r="C16" s="57"/>
      <c r="D16" s="161"/>
      <c r="E16" s="57"/>
    </row>
    <row r="17" spans="1:5">
      <c r="A17" s="95" t="s">
        <v>403</v>
      </c>
      <c r="B17" s="95"/>
      <c r="C17" s="12"/>
      <c r="D17" s="161"/>
      <c r="E17" s="12"/>
    </row>
    <row r="18" spans="1:5">
      <c r="A18" s="15" t="s">
        <v>210</v>
      </c>
      <c r="B18" s="93"/>
      <c r="C18" s="56">
        <v>41410</v>
      </c>
      <c r="D18" s="160">
        <v>43357</v>
      </c>
      <c r="E18" s="56">
        <f t="shared" ref="E18:E23" si="0">+D18-C18</f>
        <v>1947</v>
      </c>
    </row>
    <row r="19" spans="1:5" s="343" customFormat="1">
      <c r="A19" s="283" t="s">
        <v>952</v>
      </c>
      <c r="B19" s="93"/>
      <c r="C19" s="56">
        <v>10044</v>
      </c>
      <c r="D19" s="160">
        <v>10370</v>
      </c>
      <c r="E19" s="56">
        <v>326</v>
      </c>
    </row>
    <row r="20" spans="1:5">
      <c r="A20" s="15" t="s">
        <v>950</v>
      </c>
      <c r="B20" s="93"/>
      <c r="C20" s="56">
        <v>13313</v>
      </c>
      <c r="D20" s="160">
        <v>13617</v>
      </c>
      <c r="E20" s="56">
        <f t="shared" si="0"/>
        <v>304</v>
      </c>
    </row>
    <row r="21" spans="1:5">
      <c r="A21" s="15" t="s">
        <v>951</v>
      </c>
      <c r="B21" s="93"/>
      <c r="C21" s="56">
        <v>2903</v>
      </c>
      <c r="D21" s="160">
        <v>6277</v>
      </c>
      <c r="E21" s="56">
        <f t="shared" si="0"/>
        <v>3374</v>
      </c>
    </row>
    <row r="22" spans="1:5">
      <c r="A22" s="15" t="s">
        <v>404</v>
      </c>
      <c r="B22" s="93"/>
      <c r="C22" s="56">
        <v>2044</v>
      </c>
      <c r="D22" s="160">
        <v>1820</v>
      </c>
      <c r="E22" s="56">
        <f t="shared" si="0"/>
        <v>-224</v>
      </c>
    </row>
    <row r="23" spans="1:5">
      <c r="A23" s="283" t="s">
        <v>1185</v>
      </c>
      <c r="B23" s="96"/>
      <c r="C23" s="134">
        <v>3172</v>
      </c>
      <c r="D23" s="176">
        <v>1494</v>
      </c>
      <c r="E23" s="134">
        <f t="shared" si="0"/>
        <v>-1678</v>
      </c>
    </row>
    <row r="24" spans="1:5">
      <c r="A24" s="15"/>
      <c r="B24" s="93"/>
      <c r="C24" s="60">
        <f>SUM(C18:C23)</f>
        <v>72886</v>
      </c>
      <c r="D24" s="187">
        <f>SUM(D18:D23)</f>
        <v>76935</v>
      </c>
      <c r="E24" s="56">
        <f>SUM(E18:E23)</f>
        <v>4049</v>
      </c>
    </row>
    <row r="25" spans="1:5">
      <c r="A25" s="95" t="s">
        <v>405</v>
      </c>
      <c r="B25" s="57"/>
      <c r="C25" s="57"/>
      <c r="D25" s="160"/>
      <c r="E25" s="57"/>
    </row>
    <row r="26" spans="1:5">
      <c r="A26" s="283" t="s">
        <v>1174</v>
      </c>
      <c r="B26" s="57"/>
      <c r="C26" s="56">
        <v>-31185</v>
      </c>
      <c r="D26" s="160">
        <v>-33841</v>
      </c>
      <c r="E26" s="56">
        <f>+D26-C26</f>
        <v>-2656</v>
      </c>
    </row>
    <row r="27" spans="1:5">
      <c r="A27" s="283" t="s">
        <v>1186</v>
      </c>
      <c r="B27" s="57"/>
      <c r="C27" s="134">
        <v>-29829</v>
      </c>
      <c r="D27" s="176">
        <v>-27635</v>
      </c>
      <c r="E27" s="134">
        <f>+D27-C27</f>
        <v>2194</v>
      </c>
    </row>
    <row r="28" spans="1:5">
      <c r="A28" s="15"/>
      <c r="B28" s="93"/>
      <c r="C28" s="135">
        <f>SUM(C26:C27)</f>
        <v>-61014</v>
      </c>
      <c r="D28" s="166">
        <f>SUM(D26:D27)</f>
        <v>-61476</v>
      </c>
      <c r="E28" s="134">
        <f>SUM(E26:E27)</f>
        <v>-462</v>
      </c>
    </row>
    <row r="29" spans="1:5" ht="12.75" customHeight="1">
      <c r="A29" s="419" t="s">
        <v>409</v>
      </c>
      <c r="B29" s="419"/>
      <c r="C29" s="60">
        <f>+C28+C24</f>
        <v>11872</v>
      </c>
      <c r="D29" s="187">
        <f>+D28+D24</f>
        <v>15459</v>
      </c>
      <c r="E29" s="56">
        <f>+E28+E24</f>
        <v>3587</v>
      </c>
    </row>
    <row r="30" spans="1:5">
      <c r="A30" s="57"/>
      <c r="B30" s="93"/>
      <c r="C30" s="57"/>
      <c r="D30" s="160"/>
      <c r="E30" s="57"/>
    </row>
    <row r="31" spans="1:5">
      <c r="A31" s="16" t="s">
        <v>410</v>
      </c>
      <c r="B31" s="41" t="s">
        <v>411</v>
      </c>
      <c r="C31" s="57"/>
      <c r="D31" s="160"/>
      <c r="E31" s="57"/>
    </row>
    <row r="32" spans="1:5" ht="25.5">
      <c r="A32" s="283" t="s">
        <v>1187</v>
      </c>
      <c r="B32" s="93"/>
      <c r="C32" s="56">
        <v>1664</v>
      </c>
      <c r="D32" s="160">
        <v>3741</v>
      </c>
      <c r="E32" s="56">
        <f>+D32-C32</f>
        <v>2077</v>
      </c>
    </row>
    <row r="33" spans="1:5">
      <c r="A33" s="15" t="s">
        <v>412</v>
      </c>
      <c r="B33" s="93"/>
      <c r="C33" s="57">
        <v>10</v>
      </c>
      <c r="D33" s="160">
        <v>199</v>
      </c>
      <c r="E33" s="56">
        <f>+D33-C33</f>
        <v>189</v>
      </c>
    </row>
    <row r="34" spans="1:5">
      <c r="A34" s="15" t="s">
        <v>413</v>
      </c>
      <c r="B34" s="93"/>
      <c r="C34" s="57">
        <v>50</v>
      </c>
      <c r="D34" s="160">
        <v>0</v>
      </c>
      <c r="E34" s="56">
        <f>+D34-C34</f>
        <v>-50</v>
      </c>
    </row>
    <row r="35" spans="1:5" ht="25.5">
      <c r="A35" s="283" t="s">
        <v>1188</v>
      </c>
      <c r="B35" s="93"/>
      <c r="C35" s="134">
        <v>-21007</v>
      </c>
      <c r="D35" s="176">
        <v>-29195</v>
      </c>
      <c r="E35" s="134">
        <f>+D35-C35</f>
        <v>-8188</v>
      </c>
    </row>
    <row r="36" spans="1:5" ht="12.75" customHeight="1">
      <c r="A36" s="419" t="s">
        <v>415</v>
      </c>
      <c r="B36" s="419"/>
      <c r="C36" s="60">
        <f>SUM(C32:C35)</f>
        <v>-19283</v>
      </c>
      <c r="D36" s="187">
        <f>SUM(D32:D35)</f>
        <v>-25255</v>
      </c>
      <c r="E36" s="56">
        <f>SUM(E32:E35)</f>
        <v>-5972</v>
      </c>
    </row>
    <row r="37" spans="1:5">
      <c r="A37" s="57"/>
      <c r="B37" s="93"/>
      <c r="C37" s="57"/>
      <c r="D37" s="160"/>
      <c r="E37" s="57"/>
    </row>
    <row r="38" spans="1:5">
      <c r="A38" s="16" t="s">
        <v>416</v>
      </c>
      <c r="B38" s="41" t="s">
        <v>417</v>
      </c>
      <c r="C38" s="57"/>
      <c r="D38" s="160"/>
      <c r="E38" s="57" t="s">
        <v>418</v>
      </c>
    </row>
    <row r="39" spans="1:5">
      <c r="A39" s="15" t="s">
        <v>443</v>
      </c>
      <c r="B39" s="41"/>
      <c r="C39" s="57">
        <v>-380</v>
      </c>
      <c r="D39" s="160">
        <v>-312</v>
      </c>
      <c r="E39" s="56">
        <f>+D39-C39</f>
        <v>68</v>
      </c>
    </row>
    <row r="40" spans="1:5">
      <c r="A40" s="15" t="s">
        <v>419</v>
      </c>
      <c r="B40" s="93"/>
      <c r="C40" s="57">
        <v>0</v>
      </c>
      <c r="D40" s="160">
        <v>0</v>
      </c>
      <c r="E40" s="56">
        <f>+D40-C40</f>
        <v>0</v>
      </c>
    </row>
    <row r="41" spans="1:5">
      <c r="A41" s="15" t="s">
        <v>420</v>
      </c>
      <c r="B41" s="93"/>
      <c r="C41" s="134">
        <v>-1161</v>
      </c>
      <c r="D41" s="176">
        <v>-1161</v>
      </c>
      <c r="E41" s="134">
        <f>+D41-C41</f>
        <v>0</v>
      </c>
    </row>
    <row r="42" spans="1:5" ht="12.75" customHeight="1">
      <c r="A42" s="419" t="s">
        <v>421</v>
      </c>
      <c r="B42" s="419"/>
      <c r="C42" s="135">
        <f>SUM(C39:C41)</f>
        <v>-1541</v>
      </c>
      <c r="D42" s="166">
        <f>SUM(D39:D41)</f>
        <v>-1473</v>
      </c>
      <c r="E42" s="134">
        <f>SUM(E39:E41)</f>
        <v>68</v>
      </c>
    </row>
    <row r="43" spans="1:5" ht="12.75" customHeight="1">
      <c r="A43" s="419" t="s">
        <v>422</v>
      </c>
      <c r="B43" s="419"/>
      <c r="C43" s="60">
        <f>+C42+C36+C29</f>
        <v>-8952</v>
      </c>
      <c r="D43" s="187">
        <f>+D42+D36+D29</f>
        <v>-11269</v>
      </c>
      <c r="E43" s="56">
        <f>+D43-C43</f>
        <v>-2317</v>
      </c>
    </row>
    <row r="44" spans="1:5" ht="12.75" customHeight="1">
      <c r="A44" s="418" t="s">
        <v>112</v>
      </c>
      <c r="B44" s="418"/>
      <c r="C44" s="134">
        <v>32428</v>
      </c>
      <c r="D44" s="176">
        <v>23476</v>
      </c>
      <c r="E44" s="134">
        <f>+D44-C44</f>
        <v>-8952</v>
      </c>
    </row>
    <row r="45" spans="1:5">
      <c r="A45" s="97" t="s">
        <v>423</v>
      </c>
      <c r="B45" s="285" t="s">
        <v>994</v>
      </c>
      <c r="C45" s="70">
        <f>+C44+C43</f>
        <v>23476</v>
      </c>
      <c r="D45" s="187">
        <f>+D44+D43</f>
        <v>12207</v>
      </c>
      <c r="E45" s="76">
        <f>+E44+E43</f>
        <v>-11269</v>
      </c>
    </row>
    <row r="46" spans="1:5">
      <c r="A46" s="11"/>
      <c r="B46" s="3"/>
      <c r="C46" s="3"/>
      <c r="D46" s="3"/>
      <c r="E46" s="3"/>
    </row>
    <row r="47" spans="1:5">
      <c r="A47" s="402" t="s">
        <v>787</v>
      </c>
      <c r="B47" s="402"/>
      <c r="C47" s="402"/>
      <c r="D47" s="402"/>
      <c r="E47" s="402"/>
    </row>
    <row r="48" spans="1:5" ht="40.5" customHeight="1">
      <c r="A48" s="360" t="s">
        <v>788</v>
      </c>
      <c r="B48" s="360"/>
      <c r="C48" s="360"/>
      <c r="D48" s="360"/>
      <c r="E48" s="360"/>
    </row>
    <row r="49" spans="1:5">
      <c r="A49" s="11"/>
      <c r="B49" s="167"/>
      <c r="C49" s="167"/>
      <c r="D49" s="167"/>
      <c r="E49" s="167"/>
    </row>
    <row r="50" spans="1:5" ht="51" customHeight="1">
      <c r="A50" s="360" t="s">
        <v>953</v>
      </c>
      <c r="B50" s="360"/>
      <c r="C50" s="360"/>
      <c r="D50" s="360"/>
      <c r="E50" s="360"/>
    </row>
    <row r="51" spans="1:5">
      <c r="A51" s="11"/>
      <c r="B51" s="3"/>
      <c r="C51" s="3"/>
      <c r="D51" s="3"/>
      <c r="E51" s="3"/>
    </row>
    <row r="52" spans="1:5">
      <c r="A52" s="416"/>
      <c r="B52" s="416"/>
      <c r="C52" s="159" t="s">
        <v>748</v>
      </c>
      <c r="D52" s="159"/>
      <c r="E52" s="159"/>
    </row>
    <row r="53" spans="1:5">
      <c r="A53" s="416"/>
      <c r="B53" s="416"/>
      <c r="C53" s="159" t="s">
        <v>749</v>
      </c>
      <c r="D53" s="159" t="s">
        <v>691</v>
      </c>
      <c r="E53" s="159" t="s">
        <v>692</v>
      </c>
    </row>
    <row r="54" spans="1:5">
      <c r="A54" s="416"/>
      <c r="B54" s="416"/>
      <c r="C54" s="159" t="s">
        <v>16</v>
      </c>
      <c r="D54" s="159" t="s">
        <v>361</v>
      </c>
      <c r="E54" s="159"/>
    </row>
    <row r="55" spans="1:5">
      <c r="A55" s="416"/>
      <c r="B55" s="416"/>
      <c r="C55" s="159" t="s">
        <v>665</v>
      </c>
      <c r="D55" s="159" t="s">
        <v>665</v>
      </c>
      <c r="E55" s="159" t="s">
        <v>665</v>
      </c>
    </row>
    <row r="56" spans="1:5">
      <c r="A56" s="94" t="s">
        <v>429</v>
      </c>
      <c r="B56" s="12"/>
      <c r="C56" s="60">
        <v>-1922</v>
      </c>
      <c r="D56" s="187">
        <v>1045</v>
      </c>
      <c r="E56" s="56">
        <f>+D56-C56</f>
        <v>2967</v>
      </c>
    </row>
    <row r="57" spans="1:5">
      <c r="A57" s="14" t="s">
        <v>430</v>
      </c>
      <c r="B57" s="12"/>
      <c r="C57" s="56">
        <v>14034</v>
      </c>
      <c r="D57" s="160">
        <v>14500</v>
      </c>
      <c r="E57" s="56">
        <f>+D57-C57</f>
        <v>466</v>
      </c>
    </row>
    <row r="58" spans="1:5">
      <c r="A58" s="14" t="s">
        <v>431</v>
      </c>
      <c r="B58" s="12"/>
      <c r="C58" s="56">
        <v>417</v>
      </c>
      <c r="D58" s="160">
        <v>-1778</v>
      </c>
      <c r="E58" s="56">
        <f>+D58-C58</f>
        <v>-2195</v>
      </c>
    </row>
    <row r="59" spans="1:5">
      <c r="A59" s="15" t="s">
        <v>432</v>
      </c>
      <c r="B59" s="12"/>
      <c r="C59" s="134">
        <v>-657</v>
      </c>
      <c r="D59" s="176">
        <v>1692</v>
      </c>
      <c r="E59" s="134">
        <f>+D59-C59</f>
        <v>2349</v>
      </c>
    </row>
    <row r="60" spans="1:5" ht="12.75" customHeight="1">
      <c r="A60" s="420" t="s">
        <v>433</v>
      </c>
      <c r="B60" s="420"/>
      <c r="C60" s="135">
        <f>SUM(C56:C59)</f>
        <v>11872</v>
      </c>
      <c r="D60" s="166">
        <f>SUM(D56:D59)</f>
        <v>15459</v>
      </c>
      <c r="E60" s="134">
        <f>SUM(E56:E59)</f>
        <v>3587</v>
      </c>
    </row>
    <row r="61" spans="1:5">
      <c r="A61" s="92"/>
      <c r="B61" s="92"/>
      <c r="C61" s="62"/>
      <c r="D61" s="189"/>
      <c r="E61" s="54"/>
    </row>
    <row r="62" spans="1:5">
      <c r="A62" s="402" t="s">
        <v>141</v>
      </c>
      <c r="B62" s="402"/>
      <c r="C62" s="402"/>
      <c r="D62" s="402"/>
      <c r="E62" s="402"/>
    </row>
    <row r="63" spans="1:5" ht="42.75" customHeight="1">
      <c r="A63" s="359" t="s">
        <v>1132</v>
      </c>
      <c r="B63" s="360"/>
      <c r="C63" s="360"/>
      <c r="D63" s="360"/>
      <c r="E63" s="360"/>
    </row>
    <row r="64" spans="1:5">
      <c r="A64" s="11"/>
      <c r="B64" s="3"/>
      <c r="C64" s="3"/>
      <c r="D64" s="3"/>
      <c r="E64" s="3"/>
    </row>
    <row r="65" spans="1:5">
      <c r="A65" s="402" t="s">
        <v>1021</v>
      </c>
      <c r="B65" s="402"/>
      <c r="C65" s="402"/>
      <c r="D65" s="402"/>
      <c r="E65" s="402"/>
    </row>
    <row r="66" spans="1:5" ht="15.75" customHeight="1">
      <c r="A66" s="359" t="s">
        <v>1064</v>
      </c>
      <c r="B66" s="360"/>
      <c r="C66" s="360"/>
      <c r="D66" s="360"/>
      <c r="E66" s="360"/>
    </row>
    <row r="67" spans="1:5">
      <c r="A67" s="11"/>
      <c r="B67" s="3"/>
      <c r="C67" s="3"/>
      <c r="D67" s="3"/>
      <c r="E67" s="3"/>
    </row>
    <row r="68" spans="1:5">
      <c r="A68" s="402" t="s">
        <v>142</v>
      </c>
      <c r="B68" s="402"/>
      <c r="C68" s="402"/>
      <c r="D68" s="402"/>
      <c r="E68" s="402"/>
    </row>
    <row r="69" spans="1:5" ht="63" customHeight="1">
      <c r="A69" s="359" t="s">
        <v>1133</v>
      </c>
      <c r="B69" s="360"/>
      <c r="C69" s="360"/>
      <c r="D69" s="360"/>
      <c r="E69" s="360"/>
    </row>
    <row r="70" spans="1:5">
      <c r="A70" s="11"/>
      <c r="B70" s="3"/>
      <c r="C70" s="3"/>
      <c r="D70" s="3"/>
      <c r="E70" s="3"/>
    </row>
    <row r="71" spans="1:5" ht="15">
      <c r="A71" s="172" t="s">
        <v>143</v>
      </c>
      <c r="B71" s="168"/>
      <c r="C71" s="168"/>
      <c r="D71" s="168"/>
      <c r="E71" s="168"/>
    </row>
    <row r="72" spans="1:5">
      <c r="A72" s="11"/>
      <c r="B72" s="3"/>
      <c r="C72" s="3"/>
      <c r="D72" s="3"/>
      <c r="E72" s="3"/>
    </row>
    <row r="73" spans="1:5" ht="54.75" customHeight="1">
      <c r="A73" s="359" t="s">
        <v>977</v>
      </c>
      <c r="B73" s="360"/>
      <c r="C73" s="360"/>
      <c r="D73" s="360"/>
      <c r="E73" s="360"/>
    </row>
    <row r="74" spans="1:5" ht="16.5">
      <c r="A74" s="73"/>
      <c r="B74" s="3"/>
      <c r="C74" s="3"/>
      <c r="D74" s="3"/>
      <c r="E74" s="3"/>
    </row>
    <row r="75" spans="1:5">
      <c r="A75" s="416"/>
      <c r="B75" s="188"/>
      <c r="C75" s="159" t="s">
        <v>748</v>
      </c>
      <c r="D75" s="159"/>
      <c r="E75" s="159"/>
    </row>
    <row r="76" spans="1:5">
      <c r="A76" s="416"/>
      <c r="B76" s="188"/>
      <c r="C76" s="159" t="s">
        <v>749</v>
      </c>
      <c r="D76" s="159" t="s">
        <v>691</v>
      </c>
      <c r="E76" s="159" t="s">
        <v>692</v>
      </c>
    </row>
    <row r="77" spans="1:5">
      <c r="A77" s="416"/>
      <c r="B77" s="186" t="s">
        <v>209</v>
      </c>
      <c r="C77" s="159">
        <v>2013</v>
      </c>
      <c r="D77" s="159">
        <v>2014</v>
      </c>
      <c r="E77" s="159"/>
    </row>
    <row r="78" spans="1:5">
      <c r="A78" s="416"/>
      <c r="B78" s="188"/>
      <c r="C78" s="159" t="s">
        <v>665</v>
      </c>
      <c r="D78" s="159" t="s">
        <v>665</v>
      </c>
      <c r="E78" s="159" t="s">
        <v>665</v>
      </c>
    </row>
    <row r="79" spans="1:5">
      <c r="A79" s="16" t="s">
        <v>428</v>
      </c>
      <c r="B79" s="57"/>
      <c r="C79" s="60">
        <v>23476</v>
      </c>
      <c r="D79" s="187">
        <v>12207</v>
      </c>
      <c r="E79" s="56">
        <f t="shared" ref="E79:E83" si="1">+D79-C79</f>
        <v>-11269</v>
      </c>
    </row>
    <row r="80" spans="1:5">
      <c r="A80" s="15" t="s">
        <v>425</v>
      </c>
      <c r="B80" s="41"/>
      <c r="C80" s="56"/>
      <c r="D80" s="160"/>
      <c r="E80" s="56">
        <f t="shared" si="1"/>
        <v>0</v>
      </c>
    </row>
    <row r="81" spans="1:5">
      <c r="A81" s="15" t="s">
        <v>426</v>
      </c>
      <c r="B81" s="41" t="s">
        <v>144</v>
      </c>
      <c r="C81" s="56">
        <v>-936</v>
      </c>
      <c r="D81" s="160">
        <v>-894</v>
      </c>
      <c r="E81" s="56">
        <f t="shared" si="1"/>
        <v>42</v>
      </c>
    </row>
    <row r="82" spans="1:5">
      <c r="A82" s="15" t="s">
        <v>427</v>
      </c>
      <c r="B82" s="41" t="s">
        <v>145</v>
      </c>
      <c r="C82" s="56">
        <v>-12213</v>
      </c>
      <c r="D82" s="160">
        <v>-3908</v>
      </c>
      <c r="E82" s="56">
        <f t="shared" si="1"/>
        <v>8305</v>
      </c>
    </row>
    <row r="83" spans="1:5">
      <c r="A83" s="190" t="s">
        <v>147</v>
      </c>
      <c r="B83" s="286" t="s">
        <v>146</v>
      </c>
      <c r="C83" s="135">
        <f>SUM(C79:C82)</f>
        <v>10327</v>
      </c>
      <c r="D83" s="166">
        <f>SUM(D79:D82)</f>
        <v>7405</v>
      </c>
      <c r="E83" s="134">
        <f t="shared" si="1"/>
        <v>-2922</v>
      </c>
    </row>
    <row r="84" spans="1:5">
      <c r="A84" s="11"/>
      <c r="B84" s="3"/>
      <c r="C84" s="3"/>
      <c r="D84" s="3"/>
      <c r="E84" s="3"/>
    </row>
    <row r="85" spans="1:5">
      <c r="A85" s="171" t="s">
        <v>148</v>
      </c>
      <c r="B85" s="3"/>
      <c r="C85" s="3"/>
      <c r="D85" s="3"/>
      <c r="E85" s="3"/>
    </row>
    <row r="86" spans="1:5" ht="51" customHeight="1">
      <c r="A86" s="359" t="s">
        <v>1065</v>
      </c>
      <c r="B86" s="360"/>
      <c r="C86" s="360"/>
      <c r="D86" s="360"/>
      <c r="E86" s="360"/>
    </row>
    <row r="87" spans="1:5">
      <c r="A87" s="11"/>
      <c r="B87" s="3"/>
      <c r="C87" s="3"/>
      <c r="D87" s="3"/>
      <c r="E87" s="3"/>
    </row>
    <row r="88" spans="1:5">
      <c r="A88" s="171" t="s">
        <v>576</v>
      </c>
      <c r="B88" s="3"/>
      <c r="C88" s="3"/>
      <c r="D88" s="3"/>
      <c r="E88" s="3"/>
    </row>
    <row r="89" spans="1:5" ht="103.5" customHeight="1">
      <c r="A89" s="359" t="s">
        <v>1134</v>
      </c>
      <c r="B89" s="360"/>
      <c r="C89" s="360"/>
      <c r="D89" s="360"/>
      <c r="E89" s="360"/>
    </row>
    <row r="90" spans="1:5">
      <c r="A90" s="11"/>
      <c r="B90" s="3"/>
      <c r="C90" s="3"/>
      <c r="D90" s="3"/>
      <c r="E90" s="3"/>
    </row>
    <row r="91" spans="1:5">
      <c r="A91" s="402" t="s">
        <v>995</v>
      </c>
      <c r="B91" s="402"/>
      <c r="C91" s="402"/>
      <c r="D91" s="402"/>
      <c r="E91" s="402"/>
    </row>
    <row r="92" spans="1:5" ht="90" customHeight="1">
      <c r="A92" s="359" t="s">
        <v>1135</v>
      </c>
      <c r="B92" s="360"/>
      <c r="C92" s="360"/>
      <c r="D92" s="360"/>
      <c r="E92" s="360"/>
    </row>
    <row r="93" spans="1:5">
      <c r="A93" s="91"/>
      <c r="B93" s="90"/>
      <c r="C93" s="90"/>
      <c r="D93" s="90"/>
    </row>
    <row r="94" spans="1:5">
      <c r="A94" s="91"/>
      <c r="B94" s="90"/>
      <c r="C94" s="90"/>
      <c r="D94" s="90"/>
    </row>
    <row r="95" spans="1:5">
      <c r="A95" s="84"/>
    </row>
    <row r="96" spans="1:5">
      <c r="A96" s="85"/>
      <c r="B96" s="55"/>
      <c r="C96" s="82"/>
      <c r="D96" s="55"/>
    </row>
    <row r="97" spans="1:5">
      <c r="A97" s="79"/>
      <c r="B97" s="54"/>
      <c r="C97" s="83"/>
      <c r="D97" s="55"/>
    </row>
    <row r="98" spans="1:5">
      <c r="A98" s="79"/>
      <c r="B98" s="54"/>
      <c r="C98" s="83"/>
      <c r="D98" s="55"/>
    </row>
    <row r="99" spans="1:5">
      <c r="A99" s="84"/>
    </row>
    <row r="100" spans="1:5">
      <c r="A100" s="79"/>
      <c r="B100" s="55"/>
      <c r="C100" s="82"/>
      <c r="D100" s="55"/>
    </row>
    <row r="101" spans="1:5">
      <c r="A101" s="84"/>
    </row>
    <row r="102" spans="1:5">
      <c r="A102" s="79"/>
      <c r="B102" s="55"/>
      <c r="C102" s="82"/>
      <c r="D102" s="55"/>
    </row>
    <row r="103" spans="1:5">
      <c r="A103" s="79"/>
      <c r="B103" s="55"/>
      <c r="C103" s="83"/>
      <c r="D103" s="55"/>
    </row>
    <row r="104" spans="1:5">
      <c r="A104" s="84"/>
    </row>
    <row r="105" spans="1:5">
      <c r="A105" s="79"/>
      <c r="B105" s="55"/>
      <c r="C105" s="82"/>
      <c r="D105" s="55"/>
    </row>
    <row r="106" spans="1:5">
      <c r="A106" s="415"/>
      <c r="B106" s="414"/>
      <c r="C106" s="414"/>
      <c r="D106" s="414"/>
      <c r="E106" s="414"/>
    </row>
    <row r="107" spans="1:5">
      <c r="A107" s="414"/>
      <c r="B107" s="414"/>
      <c r="C107" s="414"/>
      <c r="D107" s="414"/>
      <c r="E107" s="414"/>
    </row>
    <row r="108" spans="1:5">
      <c r="A108" s="413"/>
      <c r="B108" s="414"/>
      <c r="C108" s="414"/>
      <c r="D108" s="414"/>
      <c r="E108" s="414"/>
    </row>
    <row r="109" spans="1:5">
      <c r="A109" s="67"/>
    </row>
    <row r="110" spans="1:5">
      <c r="A110" s="413"/>
      <c r="B110" s="414"/>
      <c r="C110" s="414"/>
      <c r="D110" s="414"/>
      <c r="E110" s="414"/>
    </row>
    <row r="111" spans="1:5">
      <c r="A111" s="67"/>
    </row>
    <row r="112" spans="1:5">
      <c r="A112" s="413"/>
      <c r="B112" s="414"/>
      <c r="C112" s="414"/>
      <c r="D112" s="414"/>
      <c r="E112" s="414"/>
    </row>
    <row r="113" spans="1:5">
      <c r="A113" s="67"/>
    </row>
    <row r="114" spans="1:5">
      <c r="A114" s="413"/>
      <c r="B114" s="414"/>
      <c r="C114" s="414"/>
      <c r="D114" s="414"/>
      <c r="E114" s="414"/>
    </row>
    <row r="115" spans="1:5">
      <c r="A115" s="67"/>
    </row>
    <row r="116" spans="1:5">
      <c r="A116" s="415"/>
      <c r="B116" s="414"/>
      <c r="C116" s="414"/>
      <c r="D116" s="414"/>
      <c r="E116" s="414"/>
    </row>
    <row r="117" spans="1:5">
      <c r="A117" s="413"/>
      <c r="B117" s="414"/>
      <c r="C117" s="414"/>
      <c r="D117" s="414"/>
      <c r="E117" s="414"/>
    </row>
    <row r="118" spans="1:5">
      <c r="A118" s="67"/>
    </row>
    <row r="119" spans="1:5">
      <c r="A119" s="415"/>
      <c r="B119" s="414"/>
      <c r="C119" s="414"/>
      <c r="D119" s="414"/>
      <c r="E119" s="414"/>
    </row>
    <row r="120" spans="1:5">
      <c r="A120" s="413"/>
      <c r="B120" s="414"/>
      <c r="C120" s="414"/>
      <c r="D120" s="414"/>
      <c r="E120" s="414"/>
    </row>
    <row r="121" spans="1:5">
      <c r="A121" s="67"/>
    </row>
    <row r="122" spans="1:5">
      <c r="A122" s="415"/>
      <c r="B122" s="414"/>
      <c r="C122" s="414"/>
      <c r="D122" s="414"/>
      <c r="E122" s="414"/>
    </row>
    <row r="123" spans="1:5">
      <c r="A123" s="413"/>
      <c r="B123" s="414"/>
      <c r="C123" s="414"/>
      <c r="D123" s="414"/>
      <c r="E123" s="414"/>
    </row>
    <row r="124" spans="1:5">
      <c r="A124" s="67"/>
    </row>
    <row r="125" spans="1:5">
      <c r="A125" s="415"/>
      <c r="B125" s="414"/>
      <c r="C125" s="414"/>
      <c r="D125" s="414"/>
      <c r="E125" s="414"/>
    </row>
    <row r="126" spans="1:5">
      <c r="A126" s="413"/>
      <c r="B126" s="414"/>
      <c r="C126" s="414"/>
      <c r="D126" s="414"/>
      <c r="E126" s="414"/>
    </row>
  </sheetData>
  <mergeCells count="43">
    <mergeCell ref="A52:A55"/>
    <mergeCell ref="B52:B55"/>
    <mergeCell ref="A3:E3"/>
    <mergeCell ref="A43:B43"/>
    <mergeCell ref="A5:E5"/>
    <mergeCell ref="A6:E6"/>
    <mergeCell ref="A7:E7"/>
    <mergeCell ref="A8:E8"/>
    <mergeCell ref="A47:E47"/>
    <mergeCell ref="A48:E48"/>
    <mergeCell ref="A50:E50"/>
    <mergeCell ref="A68:E68"/>
    <mergeCell ref="A69:E69"/>
    <mergeCell ref="A73:E73"/>
    <mergeCell ref="A86:E86"/>
    <mergeCell ref="A60:B60"/>
    <mergeCell ref="A62:E62"/>
    <mergeCell ref="A63:E63"/>
    <mergeCell ref="A65:E65"/>
    <mergeCell ref="A66:E66"/>
    <mergeCell ref="A1:E1"/>
    <mergeCell ref="A44:B44"/>
    <mergeCell ref="A29:B29"/>
    <mergeCell ref="A36:B36"/>
    <mergeCell ref="A42:B42"/>
    <mergeCell ref="A12:A15"/>
    <mergeCell ref="A108:E108"/>
    <mergeCell ref="A89:E89"/>
    <mergeCell ref="A75:A78"/>
    <mergeCell ref="A92:E92"/>
    <mergeCell ref="A91:E91"/>
    <mergeCell ref="A106:E107"/>
    <mergeCell ref="A110:E110"/>
    <mergeCell ref="A126:E126"/>
    <mergeCell ref="A120:E120"/>
    <mergeCell ref="A122:E122"/>
    <mergeCell ref="A123:E123"/>
    <mergeCell ref="A125:E125"/>
    <mergeCell ref="A112:E112"/>
    <mergeCell ref="A114:E114"/>
    <mergeCell ref="A116:E116"/>
    <mergeCell ref="A117:E117"/>
    <mergeCell ref="A119:E119"/>
  </mergeCells>
  <phoneticPr fontId="9" type="noConversion"/>
  <pageMargins left="0.74803149606299213" right="0.74803149606299213" top="0.98425196850393704" bottom="0.98425196850393704" header="0.51181102362204722" footer="0.51181102362204722"/>
  <pageSetup paperSize="9" scale="99" firstPageNumber="32" orientation="portrait" useFirstPageNumber="1" r:id="rId1"/>
  <headerFooter alignWithMargins="0">
    <oddFooter>&amp;L&amp;8The Institute of Chartered Accountants in Australia&amp;C&amp;9&amp;P&amp;R&amp;8VICTORIAN CITY COUNCIL</oddFooter>
  </headerFooter>
  <rowBreaks count="2" manualBreakCount="2">
    <brk id="45" max="4" man="1"/>
    <brk id="83" max="4" man="1"/>
  </rowBreaks>
</worksheet>
</file>

<file path=xl/worksheets/sheet11.xml><?xml version="1.0" encoding="utf-8"?>
<worksheet xmlns="http://schemas.openxmlformats.org/spreadsheetml/2006/main" xmlns:r="http://schemas.openxmlformats.org/officeDocument/2006/relationships">
  <dimension ref="A1:L120"/>
  <sheetViews>
    <sheetView tabSelected="1" view="pageBreakPreview" topLeftCell="A108" zoomScaleNormal="100" zoomScaleSheetLayoutView="100" workbookViewId="0">
      <selection activeCell="I42" sqref="I42"/>
    </sheetView>
  </sheetViews>
  <sheetFormatPr defaultRowHeight="12.75"/>
  <cols>
    <col min="1" max="1" width="32" style="86" customWidth="1"/>
    <col min="2" max="2" width="9.140625" style="81"/>
    <col min="3" max="5" width="12" style="81" customWidth="1"/>
    <col min="6" max="6" width="11" style="81" customWidth="1"/>
    <col min="7" max="7" width="10.5703125" customWidth="1"/>
    <col min="8" max="8" width="12.28515625" customWidth="1"/>
    <col min="9" max="9" width="25.5703125" customWidth="1"/>
  </cols>
  <sheetData>
    <row r="1" spans="1:6" ht="16.5">
      <c r="A1" s="423" t="s">
        <v>155</v>
      </c>
      <c r="B1" s="423"/>
      <c r="C1" s="423"/>
      <c r="D1" s="423"/>
      <c r="E1" s="423"/>
      <c r="F1" s="423"/>
    </row>
    <row r="2" spans="1:6" ht="9.75" customHeight="1">
      <c r="A2" s="2"/>
      <c r="B2" s="12"/>
      <c r="C2" s="12"/>
      <c r="D2" s="12"/>
      <c r="E2" s="12"/>
      <c r="F2" s="88"/>
    </row>
    <row r="3" spans="1:6" ht="28.5" customHeight="1">
      <c r="A3" s="358" t="s">
        <v>1067</v>
      </c>
      <c r="B3" s="358"/>
      <c r="C3" s="358"/>
      <c r="D3" s="358"/>
      <c r="E3" s="358"/>
      <c r="F3" s="358"/>
    </row>
    <row r="4" spans="1:6" ht="12.75" customHeight="1">
      <c r="A4" s="2"/>
      <c r="B4" s="12"/>
      <c r="C4" s="12"/>
      <c r="D4" s="12"/>
      <c r="E4" s="12"/>
      <c r="F4" s="88"/>
    </row>
    <row r="5" spans="1:6" ht="13.5">
      <c r="A5" s="370" t="s">
        <v>344</v>
      </c>
      <c r="B5" s="366"/>
      <c r="C5" s="366"/>
      <c r="D5" s="366"/>
      <c r="E5" s="366"/>
      <c r="F5" s="366"/>
    </row>
    <row r="6" spans="1:6">
      <c r="A6" s="11"/>
      <c r="B6" s="3"/>
      <c r="C6" s="3"/>
      <c r="D6" s="3"/>
      <c r="E6" s="3"/>
    </row>
    <row r="7" spans="1:6">
      <c r="A7" s="188"/>
      <c r="B7" s="151"/>
      <c r="C7" s="159" t="s">
        <v>748</v>
      </c>
      <c r="D7" s="159"/>
      <c r="E7" s="159"/>
    </row>
    <row r="8" spans="1:6">
      <c r="A8" s="188"/>
      <c r="B8" s="151"/>
      <c r="C8" s="159" t="s">
        <v>749</v>
      </c>
      <c r="D8" s="159" t="s">
        <v>691</v>
      </c>
      <c r="E8" s="159" t="s">
        <v>692</v>
      </c>
    </row>
    <row r="9" spans="1:6">
      <c r="A9" s="151" t="s">
        <v>348</v>
      </c>
      <c r="B9" s="186" t="s">
        <v>209</v>
      </c>
      <c r="C9" s="159" t="s">
        <v>16</v>
      </c>
      <c r="D9" s="159" t="s">
        <v>361</v>
      </c>
      <c r="E9" s="159"/>
    </row>
    <row r="10" spans="1:6">
      <c r="A10" s="188"/>
      <c r="B10" s="151"/>
      <c r="C10" s="159" t="s">
        <v>665</v>
      </c>
      <c r="D10" s="159" t="s">
        <v>665</v>
      </c>
      <c r="E10" s="159" t="s">
        <v>665</v>
      </c>
    </row>
    <row r="11" spans="1:6">
      <c r="A11" s="94" t="s">
        <v>7</v>
      </c>
      <c r="B11" s="15"/>
      <c r="C11" s="57"/>
      <c r="D11" s="161"/>
      <c r="E11" s="57"/>
    </row>
    <row r="12" spans="1:6">
      <c r="A12" s="14" t="s">
        <v>124</v>
      </c>
      <c r="B12" s="41" t="s">
        <v>113</v>
      </c>
      <c r="C12" s="57">
        <v>832</v>
      </c>
      <c r="D12" s="161">
        <v>786</v>
      </c>
      <c r="E12" s="57">
        <f t="shared" ref="E12:E18" si="0">D12-C12</f>
        <v>-46</v>
      </c>
    </row>
    <row r="13" spans="1:6">
      <c r="A13" s="14" t="s">
        <v>126</v>
      </c>
      <c r="B13" s="41" t="s">
        <v>113</v>
      </c>
      <c r="C13" s="57">
        <v>550</v>
      </c>
      <c r="D13" s="161">
        <v>235</v>
      </c>
      <c r="E13" s="57">
        <f t="shared" si="0"/>
        <v>-315</v>
      </c>
    </row>
    <row r="14" spans="1:6">
      <c r="A14" s="14" t="s">
        <v>128</v>
      </c>
      <c r="B14" s="41" t="s">
        <v>113</v>
      </c>
      <c r="C14" s="57">
        <v>223</v>
      </c>
      <c r="D14" s="161">
        <v>95</v>
      </c>
      <c r="E14" s="57">
        <f t="shared" si="0"/>
        <v>-128</v>
      </c>
    </row>
    <row r="15" spans="1:6">
      <c r="A15" s="14" t="s">
        <v>130</v>
      </c>
      <c r="B15" s="41" t="s">
        <v>113</v>
      </c>
      <c r="C15" s="56">
        <v>4850</v>
      </c>
      <c r="D15" s="160">
        <v>5054</v>
      </c>
      <c r="E15" s="57">
        <f t="shared" si="0"/>
        <v>204</v>
      </c>
    </row>
    <row r="16" spans="1:6">
      <c r="A16" s="14" t="s">
        <v>132</v>
      </c>
      <c r="B16" s="41" t="s">
        <v>113</v>
      </c>
      <c r="C16" s="56">
        <v>1085</v>
      </c>
      <c r="D16" s="161">
        <v>955</v>
      </c>
      <c r="E16" s="57">
        <f t="shared" si="0"/>
        <v>-130</v>
      </c>
    </row>
    <row r="17" spans="1:10">
      <c r="A17" s="14" t="s">
        <v>133</v>
      </c>
      <c r="B17" s="41" t="s">
        <v>113</v>
      </c>
      <c r="C17" s="55">
        <v>50</v>
      </c>
      <c r="D17" s="237">
        <v>0</v>
      </c>
      <c r="E17" s="57">
        <f t="shared" si="0"/>
        <v>-50</v>
      </c>
    </row>
    <row r="18" spans="1:10">
      <c r="A18" s="94" t="s">
        <v>8</v>
      </c>
      <c r="B18" s="41"/>
      <c r="C18" s="128">
        <f>SUM(C12:C17)</f>
        <v>7590</v>
      </c>
      <c r="D18" s="238">
        <f>SUM(D12:D17)</f>
        <v>7125</v>
      </c>
      <c r="E18" s="127">
        <f t="shared" si="0"/>
        <v>-465</v>
      </c>
    </row>
    <row r="19" spans="1:10">
      <c r="A19" s="94" t="s">
        <v>9</v>
      </c>
      <c r="B19" s="41"/>
      <c r="C19" s="57"/>
      <c r="D19" s="161"/>
      <c r="E19" s="57"/>
    </row>
    <row r="20" spans="1:10">
      <c r="A20" s="14" t="s">
        <v>124</v>
      </c>
      <c r="B20" s="41" t="s">
        <v>115</v>
      </c>
      <c r="C20" s="56">
        <v>4622</v>
      </c>
      <c r="D20" s="160">
        <v>5387</v>
      </c>
      <c r="E20" s="57">
        <f t="shared" ref="E20:E27" si="1">D20-C20</f>
        <v>765</v>
      </c>
      <c r="H20" s="26" t="s">
        <v>253</v>
      </c>
      <c r="I20" s="31" t="str">
        <f t="shared" ref="I20:I25" si="2">+A20</f>
        <v>Roads</v>
      </c>
      <c r="J20" s="101">
        <f t="shared" ref="J20:J25" si="3">+D20</f>
        <v>5387</v>
      </c>
    </row>
    <row r="21" spans="1:10">
      <c r="A21" s="14" t="s">
        <v>126</v>
      </c>
      <c r="B21" s="41" t="s">
        <v>118</v>
      </c>
      <c r="C21" s="56">
        <v>1213</v>
      </c>
      <c r="D21" s="160">
        <v>1650</v>
      </c>
      <c r="E21" s="57">
        <f t="shared" si="1"/>
        <v>437</v>
      </c>
      <c r="H21" s="31" t="s">
        <v>157</v>
      </c>
      <c r="I21" s="31" t="str">
        <f t="shared" si="2"/>
        <v>Drains</v>
      </c>
      <c r="J21" s="101">
        <f t="shared" si="3"/>
        <v>1650</v>
      </c>
    </row>
    <row r="22" spans="1:10">
      <c r="A22" s="14" t="s">
        <v>128</v>
      </c>
      <c r="B22" s="41" t="s">
        <v>119</v>
      </c>
      <c r="C22" s="56">
        <v>1947</v>
      </c>
      <c r="D22" s="160">
        <v>3288</v>
      </c>
      <c r="E22" s="57">
        <f t="shared" si="1"/>
        <v>1341</v>
      </c>
      <c r="I22" s="31" t="str">
        <f t="shared" si="2"/>
        <v>Open space</v>
      </c>
      <c r="J22" s="101">
        <f t="shared" si="3"/>
        <v>3288</v>
      </c>
    </row>
    <row r="23" spans="1:10">
      <c r="A23" s="14" t="s">
        <v>130</v>
      </c>
      <c r="B23" s="41" t="s">
        <v>121</v>
      </c>
      <c r="C23" s="56">
        <v>2887</v>
      </c>
      <c r="D23" s="160">
        <v>8341</v>
      </c>
      <c r="E23" s="57">
        <f t="shared" si="1"/>
        <v>5454</v>
      </c>
      <c r="I23" s="31" t="str">
        <f t="shared" si="2"/>
        <v>Buildings</v>
      </c>
      <c r="J23" s="101">
        <f t="shared" si="3"/>
        <v>8341</v>
      </c>
    </row>
    <row r="24" spans="1:10">
      <c r="A24" s="14" t="s">
        <v>132</v>
      </c>
      <c r="B24" s="41" t="s">
        <v>345</v>
      </c>
      <c r="C24" s="56">
        <v>4358</v>
      </c>
      <c r="D24" s="160">
        <v>4836</v>
      </c>
      <c r="E24" s="57">
        <f t="shared" si="1"/>
        <v>478</v>
      </c>
      <c r="I24" s="31" t="str">
        <f t="shared" si="2"/>
        <v>Plant, equipment and other</v>
      </c>
      <c r="J24" s="101">
        <f t="shared" si="3"/>
        <v>4836</v>
      </c>
    </row>
    <row r="25" spans="1:10">
      <c r="A25" s="14" t="s">
        <v>133</v>
      </c>
      <c r="B25" s="41" t="s">
        <v>346</v>
      </c>
      <c r="C25" s="55">
        <v>0</v>
      </c>
      <c r="D25" s="237">
        <v>90</v>
      </c>
      <c r="E25" s="57">
        <f t="shared" si="1"/>
        <v>90</v>
      </c>
      <c r="I25" s="31" t="str">
        <f t="shared" si="2"/>
        <v>Feasibility studies</v>
      </c>
      <c r="J25" s="101">
        <f t="shared" si="3"/>
        <v>90</v>
      </c>
    </row>
    <row r="26" spans="1:10">
      <c r="A26" s="94" t="s">
        <v>134</v>
      </c>
      <c r="B26" s="15"/>
      <c r="C26" s="128">
        <f>SUM(C20:C25)</f>
        <v>15027</v>
      </c>
      <c r="D26" s="238">
        <f>SUM(D20:D25)</f>
        <v>23592</v>
      </c>
      <c r="E26" s="127">
        <f t="shared" si="1"/>
        <v>8565</v>
      </c>
    </row>
    <row r="27" spans="1:10">
      <c r="A27" s="162" t="s">
        <v>135</v>
      </c>
      <c r="B27" s="181"/>
      <c r="C27" s="135">
        <f>C26+C18</f>
        <v>22617</v>
      </c>
      <c r="D27" s="166">
        <f>D26+D18</f>
        <v>30717</v>
      </c>
      <c r="E27" s="127">
        <f t="shared" si="1"/>
        <v>8100</v>
      </c>
    </row>
    <row r="28" spans="1:10">
      <c r="A28" s="14"/>
      <c r="B28" s="41"/>
      <c r="C28" s="14"/>
      <c r="D28" s="160"/>
      <c r="E28" s="14"/>
    </row>
    <row r="29" spans="1:10">
      <c r="A29" s="94" t="s">
        <v>424</v>
      </c>
      <c r="B29" s="41"/>
      <c r="C29" s="14"/>
      <c r="D29" s="160"/>
      <c r="E29" s="14"/>
    </row>
    <row r="30" spans="1:10">
      <c r="A30" s="14" t="s">
        <v>137</v>
      </c>
      <c r="B30" s="41" t="s">
        <v>347</v>
      </c>
      <c r="C30" s="56">
        <v>12225</v>
      </c>
      <c r="D30" s="160">
        <v>17454</v>
      </c>
      <c r="E30" s="56">
        <f>+D30-C30</f>
        <v>5229</v>
      </c>
      <c r="I30" s="31" t="str">
        <f>+A30</f>
        <v>Asset renewal</v>
      </c>
      <c r="J30" s="101">
        <f>+D30</f>
        <v>17454</v>
      </c>
    </row>
    <row r="31" spans="1:10">
      <c r="A31" s="14" t="s">
        <v>136</v>
      </c>
      <c r="B31" s="41" t="s">
        <v>347</v>
      </c>
      <c r="C31" s="56">
        <v>6850</v>
      </c>
      <c r="D31" s="160">
        <v>9176</v>
      </c>
      <c r="E31" s="56">
        <f>+D31-C31</f>
        <v>2326</v>
      </c>
      <c r="I31" s="31" t="str">
        <f>+A31</f>
        <v>New assets</v>
      </c>
      <c r="J31" s="101">
        <f>+D31</f>
        <v>9176</v>
      </c>
    </row>
    <row r="32" spans="1:10">
      <c r="A32" s="14" t="s">
        <v>218</v>
      </c>
      <c r="B32" s="41" t="s">
        <v>347</v>
      </c>
      <c r="C32" s="134">
        <v>3542</v>
      </c>
      <c r="D32" s="176">
        <v>4087</v>
      </c>
      <c r="E32" s="134">
        <f>+D32-C32</f>
        <v>545</v>
      </c>
      <c r="I32" s="31" t="str">
        <f>+A32</f>
        <v>Asset expansion/upgrade</v>
      </c>
      <c r="J32" s="101">
        <f>+D32</f>
        <v>4087</v>
      </c>
    </row>
    <row r="33" spans="1:6">
      <c r="A33" s="162" t="s">
        <v>135</v>
      </c>
      <c r="B33" s="142"/>
      <c r="C33" s="135">
        <f>SUM(C30:C32)</f>
        <v>22617</v>
      </c>
      <c r="D33" s="166">
        <f>SUM(D30:D32)</f>
        <v>30717</v>
      </c>
      <c r="E33" s="127">
        <f>SUM(E30:E32)</f>
        <v>8100</v>
      </c>
    </row>
    <row r="34" spans="1:6" ht="315" customHeight="1">
      <c r="A34" s="3"/>
      <c r="B34" s="3"/>
      <c r="C34" s="3"/>
      <c r="D34" s="3"/>
      <c r="E34" s="3"/>
    </row>
    <row r="35" spans="1:6">
      <c r="A35" s="424" t="s">
        <v>782</v>
      </c>
      <c r="B35" s="424"/>
      <c r="C35" s="424"/>
      <c r="D35" s="424"/>
      <c r="E35" s="424"/>
      <c r="F35" s="424"/>
    </row>
    <row r="36" spans="1:6">
      <c r="A36" s="11"/>
      <c r="B36" s="3"/>
      <c r="C36" s="3"/>
      <c r="D36" s="3"/>
      <c r="E36" s="3"/>
    </row>
    <row r="37" spans="1:6">
      <c r="A37" s="402" t="s">
        <v>349</v>
      </c>
      <c r="B37" s="402"/>
      <c r="C37" s="402"/>
      <c r="D37" s="402"/>
      <c r="E37" s="402"/>
      <c r="F37" s="402"/>
    </row>
    <row r="38" spans="1:6" ht="65.25" customHeight="1">
      <c r="A38" s="359" t="s">
        <v>1136</v>
      </c>
      <c r="B38" s="360"/>
      <c r="C38" s="360"/>
      <c r="D38" s="360"/>
      <c r="E38" s="360"/>
      <c r="F38" s="360"/>
    </row>
    <row r="39" spans="1:6">
      <c r="A39" s="11"/>
      <c r="B39" s="3"/>
      <c r="C39" s="3"/>
      <c r="D39" s="3"/>
      <c r="E39" s="3"/>
    </row>
    <row r="40" spans="1:6">
      <c r="A40" s="402" t="s">
        <v>350</v>
      </c>
      <c r="B40" s="402"/>
      <c r="C40" s="402"/>
      <c r="D40" s="402"/>
      <c r="E40" s="402"/>
      <c r="F40" s="402"/>
    </row>
    <row r="41" spans="1:6" ht="25.5" customHeight="1">
      <c r="A41" s="359" t="s">
        <v>1222</v>
      </c>
      <c r="B41" s="366"/>
      <c r="C41" s="366"/>
      <c r="D41" s="366"/>
      <c r="E41" s="366"/>
      <c r="F41" s="366"/>
    </row>
    <row r="42" spans="1:6">
      <c r="A42" s="11"/>
      <c r="B42" s="3"/>
      <c r="C42" s="3"/>
      <c r="D42" s="3"/>
      <c r="E42" s="3"/>
    </row>
    <row r="43" spans="1:6" ht="53.25" customHeight="1">
      <c r="A43" s="359" t="s">
        <v>1068</v>
      </c>
      <c r="B43" s="360"/>
      <c r="C43" s="360"/>
      <c r="D43" s="360"/>
      <c r="E43" s="360"/>
      <c r="F43" s="360"/>
    </row>
    <row r="44" spans="1:6">
      <c r="A44" s="11"/>
      <c r="B44" s="3"/>
      <c r="C44" s="3"/>
      <c r="D44" s="3"/>
      <c r="E44" s="3"/>
    </row>
    <row r="45" spans="1:6">
      <c r="A45" s="192" t="s">
        <v>351</v>
      </c>
      <c r="B45" s="143"/>
      <c r="C45" s="143"/>
      <c r="D45" s="143"/>
      <c r="E45" s="143"/>
      <c r="F45" s="143"/>
    </row>
    <row r="46" spans="1:6">
      <c r="A46" s="359" t="s">
        <v>1223</v>
      </c>
      <c r="B46" s="366"/>
      <c r="C46" s="366"/>
      <c r="D46" s="366"/>
      <c r="E46" s="366"/>
      <c r="F46" s="366"/>
    </row>
    <row r="47" spans="1:6">
      <c r="A47" s="11"/>
      <c r="B47" s="3"/>
      <c r="C47" s="3"/>
      <c r="D47" s="3"/>
      <c r="E47" s="3"/>
    </row>
    <row r="48" spans="1:6" ht="39.75" customHeight="1">
      <c r="A48" s="359" t="s">
        <v>1069</v>
      </c>
      <c r="B48" s="360"/>
      <c r="C48" s="360"/>
      <c r="D48" s="360"/>
      <c r="E48" s="360"/>
      <c r="F48" s="360"/>
    </row>
    <row r="49" spans="1:6">
      <c r="A49" s="11"/>
      <c r="B49" s="3"/>
      <c r="C49" s="3"/>
      <c r="D49" s="3"/>
      <c r="E49" s="3"/>
    </row>
    <row r="50" spans="1:6">
      <c r="A50" s="192" t="s">
        <v>352</v>
      </c>
      <c r="B50" s="143"/>
      <c r="C50" s="143"/>
      <c r="D50" s="143"/>
      <c r="E50" s="143"/>
      <c r="F50" s="143"/>
    </row>
    <row r="51" spans="1:6" ht="26.25" customHeight="1">
      <c r="A51" s="360" t="s">
        <v>741</v>
      </c>
      <c r="B51" s="366"/>
      <c r="C51" s="366"/>
      <c r="D51" s="366"/>
      <c r="E51" s="366"/>
      <c r="F51" s="366"/>
    </row>
    <row r="52" spans="1:6">
      <c r="A52" s="3"/>
      <c r="B52" s="3"/>
      <c r="C52" s="3"/>
      <c r="D52" s="3"/>
      <c r="E52" s="3"/>
    </row>
    <row r="53" spans="1:6" ht="53.25" customHeight="1">
      <c r="A53" s="359" t="s">
        <v>1070</v>
      </c>
      <c r="B53" s="360"/>
      <c r="C53" s="360"/>
      <c r="D53" s="360"/>
      <c r="E53" s="360"/>
      <c r="F53" s="360"/>
    </row>
    <row r="54" spans="1:6">
      <c r="A54" s="11"/>
      <c r="B54" s="3"/>
      <c r="C54" s="3"/>
      <c r="D54" s="3"/>
      <c r="E54" s="3"/>
    </row>
    <row r="55" spans="1:6">
      <c r="A55" s="192" t="s">
        <v>353</v>
      </c>
      <c r="B55" s="143"/>
      <c r="C55" s="143"/>
      <c r="D55" s="143"/>
      <c r="E55" s="143"/>
      <c r="F55" s="143"/>
    </row>
    <row r="56" spans="1:6">
      <c r="A56" s="359" t="s">
        <v>1224</v>
      </c>
      <c r="B56" s="366"/>
      <c r="C56" s="366"/>
      <c r="D56" s="366"/>
      <c r="E56" s="366"/>
      <c r="F56" s="366"/>
    </row>
    <row r="57" spans="1:6">
      <c r="A57" s="11"/>
      <c r="B57" s="3"/>
      <c r="C57" s="3"/>
      <c r="D57" s="3"/>
      <c r="E57" s="3"/>
    </row>
    <row r="58" spans="1:6" ht="51" customHeight="1">
      <c r="A58" s="359" t="s">
        <v>1071</v>
      </c>
      <c r="B58" s="360"/>
      <c r="C58" s="360"/>
      <c r="D58" s="360"/>
      <c r="E58" s="360"/>
      <c r="F58" s="360"/>
    </row>
    <row r="59" spans="1:6">
      <c r="A59" s="11"/>
      <c r="B59" s="3"/>
      <c r="C59" s="3"/>
      <c r="D59" s="3"/>
      <c r="E59" s="3"/>
    </row>
    <row r="60" spans="1:6">
      <c r="A60" s="192" t="s">
        <v>354</v>
      </c>
      <c r="B60" s="143"/>
      <c r="C60" s="143"/>
      <c r="D60" s="143"/>
      <c r="E60" s="143"/>
      <c r="F60" s="143"/>
    </row>
    <row r="61" spans="1:6" ht="25.5" customHeight="1">
      <c r="A61" s="360" t="s">
        <v>742</v>
      </c>
      <c r="B61" s="366"/>
      <c r="C61" s="366"/>
      <c r="D61" s="366"/>
      <c r="E61" s="366"/>
      <c r="F61" s="366"/>
    </row>
    <row r="62" spans="1:6">
      <c r="A62" s="11"/>
      <c r="B62" s="3"/>
      <c r="C62" s="3"/>
      <c r="D62" s="3"/>
      <c r="E62" s="3"/>
    </row>
    <row r="63" spans="1:6" ht="51.75" customHeight="1">
      <c r="A63" s="359" t="s">
        <v>1072</v>
      </c>
      <c r="B63" s="360"/>
      <c r="C63" s="360"/>
      <c r="D63" s="360"/>
      <c r="E63" s="360"/>
      <c r="F63" s="360"/>
    </row>
    <row r="64" spans="1:6">
      <c r="A64" s="11"/>
      <c r="B64" s="3"/>
      <c r="C64" s="3"/>
      <c r="D64" s="3"/>
      <c r="E64" s="3"/>
    </row>
    <row r="65" spans="1:6">
      <c r="A65" s="192" t="s">
        <v>355</v>
      </c>
      <c r="B65" s="143"/>
      <c r="C65" s="143"/>
      <c r="D65" s="143"/>
      <c r="E65" s="143"/>
      <c r="F65" s="143"/>
    </row>
    <row r="66" spans="1:6" ht="27" customHeight="1">
      <c r="A66" s="359" t="s">
        <v>1073</v>
      </c>
      <c r="B66" s="360"/>
      <c r="C66" s="360"/>
      <c r="D66" s="360"/>
      <c r="E66" s="360"/>
      <c r="F66" s="360"/>
    </row>
    <row r="67" spans="1:6">
      <c r="A67" s="11"/>
      <c r="B67" s="3"/>
      <c r="C67" s="3"/>
      <c r="D67" s="3"/>
      <c r="E67" s="3"/>
    </row>
    <row r="68" spans="1:6" ht="23.25" customHeight="1">
      <c r="A68" s="402" t="s">
        <v>356</v>
      </c>
      <c r="B68" s="402"/>
      <c r="C68" s="402"/>
      <c r="D68" s="402"/>
      <c r="E68" s="402"/>
      <c r="F68" s="402"/>
    </row>
    <row r="69" spans="1:6" ht="63.75" customHeight="1">
      <c r="A69" s="360" t="s">
        <v>357</v>
      </c>
      <c r="B69" s="360"/>
      <c r="C69" s="360"/>
      <c r="D69" s="360"/>
      <c r="E69" s="360"/>
      <c r="F69" s="360"/>
    </row>
    <row r="70" spans="1:6">
      <c r="A70" s="11"/>
      <c r="B70" s="3"/>
      <c r="C70" s="3"/>
      <c r="D70" s="3"/>
      <c r="E70" s="3"/>
    </row>
    <row r="71" spans="1:6" ht="54.75" customHeight="1">
      <c r="A71" s="360" t="s">
        <v>358</v>
      </c>
      <c r="B71" s="360"/>
      <c r="C71" s="360"/>
      <c r="D71" s="360"/>
      <c r="E71" s="360"/>
      <c r="F71" s="360"/>
    </row>
    <row r="73" spans="1:6" ht="15">
      <c r="A73" s="22" t="s">
        <v>359</v>
      </c>
      <c r="B73" s="12"/>
      <c r="C73" s="12"/>
      <c r="D73" s="12"/>
      <c r="E73" s="12"/>
      <c r="F73" s="88"/>
    </row>
    <row r="74" spans="1:6" ht="12.75" customHeight="1">
      <c r="A74" s="2"/>
      <c r="B74" s="12"/>
      <c r="C74" s="12"/>
      <c r="D74" s="12"/>
      <c r="E74" s="12"/>
      <c r="F74" s="88"/>
    </row>
    <row r="75" spans="1:6">
      <c r="A75" s="188"/>
      <c r="B75" s="151"/>
      <c r="C75" s="159" t="s">
        <v>748</v>
      </c>
      <c r="D75" s="159"/>
      <c r="E75" s="159"/>
    </row>
    <row r="76" spans="1:6">
      <c r="A76" s="188"/>
      <c r="B76" s="151"/>
      <c r="C76" s="159" t="s">
        <v>749</v>
      </c>
      <c r="D76" s="159" t="s">
        <v>691</v>
      </c>
      <c r="E76" s="159" t="s">
        <v>692</v>
      </c>
    </row>
    <row r="77" spans="1:6">
      <c r="A77" s="151" t="s">
        <v>360</v>
      </c>
      <c r="B77" s="186" t="s">
        <v>209</v>
      </c>
      <c r="C77" s="159" t="s">
        <v>16</v>
      </c>
      <c r="D77" s="159" t="s">
        <v>361</v>
      </c>
      <c r="E77" s="159"/>
    </row>
    <row r="78" spans="1:6">
      <c r="A78" s="188"/>
      <c r="B78" s="151"/>
      <c r="C78" s="159" t="s">
        <v>665</v>
      </c>
      <c r="D78" s="159" t="s">
        <v>665</v>
      </c>
      <c r="E78" s="159" t="s">
        <v>665</v>
      </c>
    </row>
    <row r="79" spans="1:6">
      <c r="A79" s="94" t="s">
        <v>7</v>
      </c>
      <c r="B79" s="41"/>
      <c r="C79" s="14"/>
      <c r="D79" s="219"/>
      <c r="E79" s="14"/>
    </row>
    <row r="80" spans="1:6">
      <c r="A80" s="98" t="s">
        <v>1022</v>
      </c>
      <c r="B80" s="41"/>
      <c r="C80" s="14"/>
      <c r="D80" s="219"/>
      <c r="E80" s="14"/>
    </row>
    <row r="81" spans="1:12">
      <c r="A81" s="14" t="s">
        <v>213</v>
      </c>
      <c r="B81" s="41" t="s">
        <v>123</v>
      </c>
      <c r="C81" s="57">
        <v>527</v>
      </c>
      <c r="D81" s="161">
        <v>461</v>
      </c>
      <c r="E81" s="240">
        <f>D81-C81</f>
        <v>-66</v>
      </c>
    </row>
    <row r="82" spans="1:12">
      <c r="A82" s="14" t="s">
        <v>114</v>
      </c>
      <c r="B82" s="41" t="s">
        <v>123</v>
      </c>
      <c r="C82" s="129">
        <v>105</v>
      </c>
      <c r="D82" s="170">
        <v>95</v>
      </c>
      <c r="E82" s="241">
        <f t="shared" ref="E82:E100" si="4">D82-C82</f>
        <v>-10</v>
      </c>
    </row>
    <row r="83" spans="1:12">
      <c r="A83" s="14"/>
      <c r="B83" s="41"/>
      <c r="C83" s="89">
        <f>SUM(C81:C82)</f>
        <v>632</v>
      </c>
      <c r="D83" s="165">
        <f>SUM(D81:D82)</f>
        <v>556</v>
      </c>
      <c r="E83" s="240">
        <f t="shared" si="4"/>
        <v>-76</v>
      </c>
    </row>
    <row r="84" spans="1:12">
      <c r="A84" s="98" t="s">
        <v>1023</v>
      </c>
      <c r="B84" s="41"/>
      <c r="C84" s="57"/>
      <c r="D84" s="239"/>
      <c r="E84" s="240"/>
    </row>
    <row r="85" spans="1:12">
      <c r="A85" s="14" t="s">
        <v>117</v>
      </c>
      <c r="B85" s="41" t="s">
        <v>123</v>
      </c>
      <c r="C85" s="56">
        <v>5851</v>
      </c>
      <c r="D85" s="160">
        <v>3752</v>
      </c>
      <c r="E85" s="240">
        <f t="shared" si="4"/>
        <v>-2099</v>
      </c>
    </row>
    <row r="86" spans="1:12">
      <c r="A86" s="14" t="s">
        <v>147</v>
      </c>
      <c r="B86" s="41" t="s">
        <v>123</v>
      </c>
      <c r="C86" s="134">
        <v>1107</v>
      </c>
      <c r="D86" s="176">
        <v>2817</v>
      </c>
      <c r="E86" s="241">
        <f t="shared" si="4"/>
        <v>1710</v>
      </c>
    </row>
    <row r="87" spans="1:12">
      <c r="A87" s="98"/>
      <c r="B87" s="41"/>
      <c r="C87" s="135">
        <f>SUM(C85:C86)</f>
        <v>6958</v>
      </c>
      <c r="D87" s="166">
        <f>SUM(D85:D86)</f>
        <v>6569</v>
      </c>
      <c r="E87" s="241">
        <f t="shared" si="4"/>
        <v>-389</v>
      </c>
    </row>
    <row r="88" spans="1:12">
      <c r="A88" s="94" t="s">
        <v>8</v>
      </c>
      <c r="B88" s="266" t="s">
        <v>123</v>
      </c>
      <c r="C88" s="135">
        <f>+C87+C83</f>
        <v>7590</v>
      </c>
      <c r="D88" s="166">
        <f>D87+D83</f>
        <v>7125</v>
      </c>
      <c r="E88" s="241">
        <f t="shared" si="4"/>
        <v>-465</v>
      </c>
    </row>
    <row r="89" spans="1:12">
      <c r="A89" s="94" t="s">
        <v>9</v>
      </c>
      <c r="B89" s="41"/>
      <c r="C89" s="57"/>
      <c r="D89" s="239"/>
      <c r="E89" s="240"/>
    </row>
    <row r="90" spans="1:12">
      <c r="A90" s="98" t="s">
        <v>1022</v>
      </c>
      <c r="B90" s="41"/>
      <c r="C90" s="14"/>
      <c r="D90" s="219"/>
      <c r="E90" s="240"/>
    </row>
    <row r="91" spans="1:12">
      <c r="A91" s="14" t="s">
        <v>213</v>
      </c>
      <c r="B91" s="41" t="s">
        <v>125</v>
      </c>
      <c r="C91" s="56">
        <v>2376</v>
      </c>
      <c r="D91" s="160">
        <v>5816</v>
      </c>
      <c r="E91" s="240">
        <f t="shared" si="4"/>
        <v>3440</v>
      </c>
    </row>
    <row r="92" spans="1:12">
      <c r="A92" s="14" t="s">
        <v>114</v>
      </c>
      <c r="B92" s="41" t="s">
        <v>127</v>
      </c>
      <c r="C92" s="54">
        <v>1024</v>
      </c>
      <c r="D92" s="163">
        <v>1586</v>
      </c>
      <c r="E92" s="313">
        <f t="shared" si="4"/>
        <v>562</v>
      </c>
      <c r="H92" s="26" t="s">
        <v>253</v>
      </c>
      <c r="I92" s="31" t="str">
        <f>A81</f>
        <v>Grants - Capital</v>
      </c>
      <c r="J92" s="100">
        <f>D81+D91</f>
        <v>6277</v>
      </c>
      <c r="K92" s="31"/>
      <c r="L92" s="31"/>
    </row>
    <row r="93" spans="1:12" s="293" customFormat="1">
      <c r="A93" s="300" t="s">
        <v>120</v>
      </c>
      <c r="B93" s="266" t="s">
        <v>129</v>
      </c>
      <c r="C93" s="134">
        <v>8589</v>
      </c>
      <c r="D93" s="176">
        <v>8870</v>
      </c>
      <c r="E93" s="241">
        <f t="shared" si="4"/>
        <v>281</v>
      </c>
      <c r="F93" s="81"/>
      <c r="H93" s="26"/>
      <c r="I93" s="31"/>
      <c r="J93" s="100"/>
      <c r="K93" s="31"/>
      <c r="L93" s="31"/>
    </row>
    <row r="94" spans="1:12">
      <c r="A94" s="14"/>
      <c r="B94" s="41"/>
      <c r="C94" s="60">
        <f>SUM(C91:C93)</f>
        <v>11989</v>
      </c>
      <c r="D94" s="187">
        <f>SUM(D91:D93)</f>
        <v>16272</v>
      </c>
      <c r="E94" s="240">
        <f t="shared" si="4"/>
        <v>4283</v>
      </c>
      <c r="H94" s="31" t="s">
        <v>156</v>
      </c>
      <c r="I94" s="31" t="str">
        <f>A82</f>
        <v>Proceeds on sale of assets</v>
      </c>
      <c r="J94" s="100">
        <f>D82+D92</f>
        <v>1681</v>
      </c>
      <c r="K94" s="31"/>
      <c r="L94" s="31"/>
    </row>
    <row r="95" spans="1:12">
      <c r="A95" s="98" t="s">
        <v>116</v>
      </c>
      <c r="B95" s="41"/>
      <c r="C95" s="57"/>
      <c r="D95" s="239"/>
      <c r="E95" s="240"/>
      <c r="I95" s="31" t="str">
        <f>A85</f>
        <v>Reserve cash and investments</v>
      </c>
      <c r="J95" s="100">
        <f>D85+D96</f>
        <v>10348</v>
      </c>
      <c r="K95" s="31"/>
      <c r="L95" s="31"/>
    </row>
    <row r="96" spans="1:12">
      <c r="A96" s="14" t="s">
        <v>117</v>
      </c>
      <c r="B96" s="266" t="s">
        <v>131</v>
      </c>
      <c r="C96" s="56">
        <v>1826</v>
      </c>
      <c r="D96" s="160">
        <v>6596</v>
      </c>
      <c r="E96" s="240">
        <f t="shared" si="4"/>
        <v>4770</v>
      </c>
      <c r="I96" s="31" t="str">
        <f>A86</f>
        <v>Unrestricted cash and investments</v>
      </c>
      <c r="J96" s="100">
        <f>D86+D97</f>
        <v>3541</v>
      </c>
      <c r="K96" s="31"/>
      <c r="L96" s="31"/>
    </row>
    <row r="97" spans="1:12">
      <c r="A97" s="14" t="s">
        <v>147</v>
      </c>
      <c r="B97" s="266" t="s">
        <v>500</v>
      </c>
      <c r="C97" s="56">
        <v>1212</v>
      </c>
      <c r="D97" s="161">
        <v>724</v>
      </c>
      <c r="E97" s="240">
        <f t="shared" si="4"/>
        <v>-488</v>
      </c>
      <c r="I97" s="31" t="e">
        <f>#REF!</f>
        <v>#REF!</v>
      </c>
      <c r="J97" s="100" t="e">
        <f>#REF!</f>
        <v>#REF!</v>
      </c>
      <c r="K97" s="31"/>
      <c r="L97" s="31"/>
    </row>
    <row r="98" spans="1:12">
      <c r="A98" s="14"/>
      <c r="B98" s="14"/>
      <c r="C98" s="135">
        <f>SUM(C96:C97)</f>
        <v>3038</v>
      </c>
      <c r="D98" s="166">
        <f>SUM(D96:D97)</f>
        <v>7320</v>
      </c>
      <c r="E98" s="241">
        <f t="shared" si="4"/>
        <v>4282</v>
      </c>
    </row>
    <row r="99" spans="1:12">
      <c r="A99" s="94" t="s">
        <v>134</v>
      </c>
      <c r="B99" s="14"/>
      <c r="C99" s="135">
        <f>C98+C94</f>
        <v>15027</v>
      </c>
      <c r="D99" s="166">
        <f>D98+D94</f>
        <v>23592</v>
      </c>
      <c r="E99" s="241">
        <f t="shared" si="4"/>
        <v>8565</v>
      </c>
    </row>
    <row r="100" spans="1:12">
      <c r="A100" s="162" t="s">
        <v>122</v>
      </c>
      <c r="B100" s="169"/>
      <c r="C100" s="135">
        <f>C99+C88</f>
        <v>22617</v>
      </c>
      <c r="D100" s="166">
        <f>D99+D88</f>
        <v>30717</v>
      </c>
      <c r="E100" s="241">
        <f t="shared" si="4"/>
        <v>8100</v>
      </c>
    </row>
    <row r="101" spans="1:12" ht="264" customHeight="1">
      <c r="A101" s="11"/>
      <c r="B101" s="3"/>
      <c r="C101" s="3"/>
      <c r="D101" s="3"/>
      <c r="E101" s="3"/>
    </row>
    <row r="102" spans="1:12">
      <c r="A102" s="99" t="s">
        <v>216</v>
      </c>
      <c r="B102" s="3"/>
      <c r="C102" s="3"/>
      <c r="D102" s="3"/>
      <c r="E102" s="3"/>
    </row>
    <row r="103" spans="1:12">
      <c r="A103" s="11"/>
      <c r="B103" s="3"/>
      <c r="C103" s="3"/>
      <c r="D103" s="3"/>
      <c r="E103" s="3"/>
    </row>
    <row r="104" spans="1:12">
      <c r="A104" s="402" t="s">
        <v>501</v>
      </c>
      <c r="B104" s="402"/>
      <c r="C104" s="402"/>
      <c r="D104" s="402"/>
      <c r="E104" s="402"/>
      <c r="F104" s="402"/>
    </row>
    <row r="105" spans="1:12" ht="63" customHeight="1">
      <c r="A105" s="359" t="s">
        <v>1137</v>
      </c>
      <c r="B105" s="360"/>
      <c r="C105" s="360"/>
      <c r="D105" s="360"/>
      <c r="E105" s="360"/>
      <c r="F105" s="360"/>
    </row>
    <row r="106" spans="1:12">
      <c r="A106" s="11"/>
      <c r="B106" s="3"/>
      <c r="C106" s="3"/>
      <c r="D106" s="3"/>
      <c r="E106" s="3"/>
    </row>
    <row r="107" spans="1:12">
      <c r="A107" s="402" t="s">
        <v>502</v>
      </c>
      <c r="B107" s="402"/>
      <c r="C107" s="402"/>
      <c r="D107" s="402"/>
      <c r="E107" s="402"/>
      <c r="F107" s="402"/>
    </row>
    <row r="108" spans="1:12" ht="63" customHeight="1">
      <c r="A108" s="360" t="s">
        <v>324</v>
      </c>
      <c r="B108" s="360"/>
      <c r="C108" s="360"/>
      <c r="D108" s="360"/>
      <c r="E108" s="360"/>
      <c r="F108" s="360"/>
    </row>
    <row r="109" spans="1:12">
      <c r="A109" s="11"/>
      <c r="B109" s="3"/>
      <c r="C109" s="3"/>
      <c r="D109" s="3"/>
      <c r="E109" s="3"/>
    </row>
    <row r="110" spans="1:12">
      <c r="A110" s="192" t="s">
        <v>504</v>
      </c>
      <c r="B110" s="168"/>
      <c r="C110" s="168"/>
      <c r="D110" s="168"/>
      <c r="E110" s="168"/>
      <c r="F110" s="168"/>
    </row>
    <row r="111" spans="1:12" ht="25.5" customHeight="1">
      <c r="A111" s="360" t="s">
        <v>503</v>
      </c>
      <c r="B111" s="360"/>
      <c r="C111" s="360"/>
      <c r="D111" s="360"/>
      <c r="E111" s="360"/>
      <c r="F111" s="360"/>
    </row>
    <row r="112" spans="1:12" s="293" customFormat="1" ht="12.75" customHeight="1">
      <c r="A112" s="291"/>
      <c r="B112" s="291"/>
      <c r="C112" s="291"/>
      <c r="D112" s="291"/>
      <c r="E112" s="291"/>
      <c r="F112" s="291"/>
    </row>
    <row r="113" spans="1:6" s="293" customFormat="1" ht="12.75" customHeight="1">
      <c r="A113" s="192" t="s">
        <v>1024</v>
      </c>
      <c r="B113" s="168"/>
      <c r="C113" s="168"/>
      <c r="D113" s="168"/>
      <c r="E113" s="168"/>
      <c r="F113" s="168"/>
    </row>
    <row r="114" spans="1:6" ht="66" customHeight="1">
      <c r="A114" s="421" t="s">
        <v>1074</v>
      </c>
      <c r="B114" s="422"/>
      <c r="C114" s="422"/>
      <c r="D114" s="422"/>
      <c r="E114" s="422"/>
      <c r="F114" s="422"/>
    </row>
    <row r="115" spans="1:6" s="293" customFormat="1" ht="12.75" customHeight="1">
      <c r="A115" s="297"/>
      <c r="B115" s="298"/>
      <c r="C115" s="298"/>
      <c r="D115" s="298"/>
      <c r="E115" s="298"/>
      <c r="F115" s="298"/>
    </row>
    <row r="116" spans="1:6">
      <c r="A116" s="192" t="s">
        <v>1025</v>
      </c>
      <c r="B116" s="168"/>
      <c r="C116" s="168"/>
      <c r="D116" s="168"/>
      <c r="E116" s="168"/>
      <c r="F116" s="168"/>
    </row>
    <row r="117" spans="1:6" ht="90.75" customHeight="1">
      <c r="A117" s="359" t="s">
        <v>1075</v>
      </c>
      <c r="B117" s="360"/>
      <c r="C117" s="360"/>
      <c r="D117" s="360"/>
      <c r="E117" s="360"/>
      <c r="F117" s="360"/>
    </row>
    <row r="118" spans="1:6">
      <c r="A118" s="11"/>
      <c r="B118" s="168"/>
      <c r="C118" s="168"/>
      <c r="D118" s="168"/>
      <c r="E118" s="168"/>
      <c r="F118" s="168"/>
    </row>
    <row r="119" spans="1:6">
      <c r="A119" s="192" t="s">
        <v>1026</v>
      </c>
      <c r="B119" s="168"/>
      <c r="C119" s="168"/>
      <c r="D119" s="168"/>
      <c r="E119" s="168"/>
      <c r="F119" s="168"/>
    </row>
    <row r="120" spans="1:6" ht="53.25" customHeight="1">
      <c r="A120" s="359" t="s">
        <v>1138</v>
      </c>
      <c r="B120" s="360"/>
      <c r="C120" s="360"/>
      <c r="D120" s="360"/>
      <c r="E120" s="360"/>
      <c r="F120" s="360"/>
    </row>
  </sheetData>
  <mergeCells count="29">
    <mergeCell ref="A1:F1"/>
    <mergeCell ref="A3:F3"/>
    <mergeCell ref="A35:F35"/>
    <mergeCell ref="A104:F104"/>
    <mergeCell ref="A105:F105"/>
    <mergeCell ref="A71:F71"/>
    <mergeCell ref="A66:F66"/>
    <mergeCell ref="A69:F69"/>
    <mergeCell ref="A51:F51"/>
    <mergeCell ref="A56:F56"/>
    <mergeCell ref="A58:F58"/>
    <mergeCell ref="A63:F63"/>
    <mergeCell ref="A68:F68"/>
    <mergeCell ref="A114:F114"/>
    <mergeCell ref="A5:F5"/>
    <mergeCell ref="A120:F120"/>
    <mergeCell ref="A37:F37"/>
    <mergeCell ref="A38:F38"/>
    <mergeCell ref="A117:F117"/>
    <mergeCell ref="A111:F111"/>
    <mergeCell ref="A61:F61"/>
    <mergeCell ref="A53:F53"/>
    <mergeCell ref="A107:F107"/>
    <mergeCell ref="A108:F108"/>
    <mergeCell ref="A40:F40"/>
    <mergeCell ref="A43:F43"/>
    <mergeCell ref="A41:F41"/>
    <mergeCell ref="A46:F46"/>
    <mergeCell ref="A48:F48"/>
  </mergeCells>
  <phoneticPr fontId="9" type="noConversion"/>
  <pageMargins left="0.74803149606299213" right="0.74803149606299213" top="0.98425196850393704" bottom="0.98425196850393704" header="0.51181102362204722" footer="0.51181102362204722"/>
  <pageSetup paperSize="9" scale="92" firstPageNumber="35" orientation="portrait" useFirstPageNumber="1" r:id="rId1"/>
  <headerFooter alignWithMargins="0">
    <oddFooter>&amp;L&amp;8The Institute of Chartered Accountants in Australia&amp;C&amp;9&amp;P&amp;R&amp;8VICTORIAN CITY COUNCIL</oddFooter>
  </headerFooter>
  <rowBreaks count="3" manualBreakCount="3">
    <brk id="36" max="5" man="1"/>
    <brk id="69" max="5" man="1"/>
    <brk id="103" max="5" man="1"/>
  </rowBreaks>
  <drawing r:id="rId2"/>
</worksheet>
</file>

<file path=xl/worksheets/sheet12.xml><?xml version="1.0" encoding="utf-8"?>
<worksheet xmlns="http://schemas.openxmlformats.org/spreadsheetml/2006/main" xmlns:r="http://schemas.openxmlformats.org/officeDocument/2006/relationships">
  <dimension ref="A1:F96"/>
  <sheetViews>
    <sheetView tabSelected="1" view="pageBreakPreview" topLeftCell="A88" zoomScaleNormal="100" zoomScaleSheetLayoutView="100" workbookViewId="0">
      <selection activeCell="I42" sqref="I42"/>
    </sheetView>
  </sheetViews>
  <sheetFormatPr defaultRowHeight="12.75"/>
  <cols>
    <col min="1" max="1" width="32" style="86" customWidth="1"/>
    <col min="2" max="2" width="9.140625" style="81"/>
    <col min="3" max="5" width="12" style="81" customWidth="1"/>
    <col min="6" max="6" width="11" style="81" customWidth="1"/>
    <col min="7" max="7" width="10.5703125" customWidth="1"/>
    <col min="8" max="8" width="10" customWidth="1"/>
  </cols>
  <sheetData>
    <row r="1" spans="1:6" ht="16.5">
      <c r="A1" s="193" t="s">
        <v>328</v>
      </c>
      <c r="B1" s="66"/>
      <c r="C1" s="66"/>
      <c r="D1" s="66"/>
      <c r="E1" s="66"/>
      <c r="F1" s="66"/>
    </row>
    <row r="2" spans="1:6" ht="12.75" customHeight="1">
      <c r="A2" s="2"/>
      <c r="B2" s="3"/>
      <c r="C2" s="3"/>
      <c r="D2" s="3"/>
      <c r="E2" s="3"/>
    </row>
    <row r="3" spans="1:6" ht="30" customHeight="1">
      <c r="A3" s="358" t="s">
        <v>1139</v>
      </c>
      <c r="B3" s="358"/>
      <c r="C3" s="358"/>
      <c r="D3" s="358"/>
      <c r="E3" s="358"/>
      <c r="F3" s="358"/>
    </row>
    <row r="4" spans="1:6" ht="12.75" customHeight="1">
      <c r="A4" s="2"/>
      <c r="B4" s="3"/>
      <c r="C4" s="3"/>
      <c r="D4" s="3"/>
      <c r="E4" s="3"/>
    </row>
    <row r="5" spans="1:6" ht="15">
      <c r="A5" s="22" t="s">
        <v>329</v>
      </c>
      <c r="B5" s="3"/>
      <c r="C5" s="3"/>
      <c r="D5" s="3"/>
      <c r="E5" s="3"/>
    </row>
    <row r="6" spans="1:6" ht="12.75" customHeight="1">
      <c r="A6" s="2"/>
      <c r="B6" s="3"/>
      <c r="C6" s="3"/>
      <c r="D6" s="3"/>
      <c r="E6" s="3"/>
    </row>
    <row r="7" spans="1:6">
      <c r="A7" s="188"/>
      <c r="B7" s="151"/>
      <c r="C7" s="159" t="s">
        <v>748</v>
      </c>
      <c r="D7" s="159"/>
      <c r="E7" s="159"/>
    </row>
    <row r="8" spans="1:6">
      <c r="A8" s="188"/>
      <c r="B8" s="151"/>
      <c r="C8" s="159" t="s">
        <v>749</v>
      </c>
      <c r="D8" s="159" t="s">
        <v>691</v>
      </c>
      <c r="E8" s="159" t="s">
        <v>692</v>
      </c>
    </row>
    <row r="9" spans="1:6">
      <c r="A9" s="151"/>
      <c r="B9" s="186" t="s">
        <v>209</v>
      </c>
      <c r="C9" s="159">
        <v>2013</v>
      </c>
      <c r="D9" s="159">
        <v>2014</v>
      </c>
      <c r="E9" s="159"/>
    </row>
    <row r="10" spans="1:6">
      <c r="A10" s="188"/>
      <c r="B10" s="151"/>
      <c r="C10" s="159" t="s">
        <v>665</v>
      </c>
      <c r="D10" s="159" t="s">
        <v>665</v>
      </c>
      <c r="E10" s="159" t="s">
        <v>665</v>
      </c>
    </row>
    <row r="11" spans="1:6">
      <c r="A11" s="72" t="s">
        <v>158</v>
      </c>
      <c r="B11" s="102" t="s">
        <v>159</v>
      </c>
      <c r="C11" s="12"/>
      <c r="D11" s="160"/>
      <c r="E11" s="12"/>
    </row>
    <row r="12" spans="1:6">
      <c r="A12" s="12" t="s">
        <v>160</v>
      </c>
      <c r="B12" s="102"/>
      <c r="C12" s="103">
        <v>23476</v>
      </c>
      <c r="D12" s="160">
        <v>12207</v>
      </c>
      <c r="E12" s="103">
        <f>+D12-C12</f>
        <v>-11269</v>
      </c>
    </row>
    <row r="13" spans="1:6">
      <c r="A13" s="12" t="s">
        <v>161</v>
      </c>
      <c r="B13" s="102"/>
      <c r="C13" s="103">
        <v>5272</v>
      </c>
      <c r="D13" s="160">
        <v>5367</v>
      </c>
      <c r="E13" s="103">
        <f>+D13-C13</f>
        <v>95</v>
      </c>
    </row>
    <row r="14" spans="1:6">
      <c r="A14" s="12" t="s">
        <v>162</v>
      </c>
      <c r="B14" s="102"/>
      <c r="C14" s="96">
        <v>6</v>
      </c>
      <c r="D14" s="160">
        <v>6</v>
      </c>
      <c r="E14" s="103">
        <f>+D14-C14</f>
        <v>0</v>
      </c>
    </row>
    <row r="15" spans="1:6">
      <c r="A15" s="12" t="s">
        <v>554</v>
      </c>
      <c r="B15" s="102"/>
      <c r="C15" s="194">
        <v>1440</v>
      </c>
      <c r="D15" s="176">
        <v>200</v>
      </c>
      <c r="E15" s="194">
        <f>+D15-C15</f>
        <v>-1240</v>
      </c>
    </row>
    <row r="16" spans="1:6">
      <c r="A16" s="72" t="s">
        <v>163</v>
      </c>
      <c r="B16" s="104"/>
      <c r="C16" s="105">
        <f>SUM(C12:C15)</f>
        <v>30194</v>
      </c>
      <c r="D16" s="187">
        <f>SUM(D12:D15)</f>
        <v>17780</v>
      </c>
      <c r="E16" s="103">
        <f>SUM(E12:E15)</f>
        <v>-12414</v>
      </c>
    </row>
    <row r="17" spans="1:5">
      <c r="A17" s="12"/>
      <c r="B17" s="102"/>
      <c r="C17" s="106"/>
      <c r="D17" s="160"/>
      <c r="E17" s="96"/>
    </row>
    <row r="18" spans="1:5">
      <c r="A18" s="72" t="s">
        <v>164</v>
      </c>
      <c r="B18" s="102" t="s">
        <v>159</v>
      </c>
      <c r="C18" s="12"/>
      <c r="D18" s="160"/>
      <c r="E18" s="12"/>
    </row>
    <row r="19" spans="1:5">
      <c r="A19" s="12" t="s">
        <v>161</v>
      </c>
      <c r="B19" s="102"/>
      <c r="C19" s="96">
        <v>206</v>
      </c>
      <c r="D19" s="160">
        <v>12</v>
      </c>
      <c r="E19" s="103">
        <f>+D19-C19</f>
        <v>-194</v>
      </c>
    </row>
    <row r="20" spans="1:5">
      <c r="A20" s="12" t="s">
        <v>165</v>
      </c>
      <c r="B20" s="102"/>
      <c r="C20" s="194">
        <v>501795</v>
      </c>
      <c r="D20" s="176">
        <v>514527</v>
      </c>
      <c r="E20" s="194">
        <f>+D20-C20</f>
        <v>12732</v>
      </c>
    </row>
    <row r="21" spans="1:5">
      <c r="A21" s="72" t="s">
        <v>166</v>
      </c>
      <c r="B21" s="104"/>
      <c r="C21" s="197">
        <f>SUM(C19:C20)</f>
        <v>502001</v>
      </c>
      <c r="D21" s="166">
        <f>SUM(D19:D20)</f>
        <v>514539</v>
      </c>
      <c r="E21" s="194">
        <f>SUM(E19:E20)</f>
        <v>12538</v>
      </c>
    </row>
    <row r="22" spans="1:5">
      <c r="A22" s="72" t="s">
        <v>167</v>
      </c>
      <c r="B22" s="102"/>
      <c r="C22" s="105">
        <f>+C21+C16</f>
        <v>532195</v>
      </c>
      <c r="D22" s="187">
        <f>+D21+D16</f>
        <v>532319</v>
      </c>
      <c r="E22" s="103">
        <f>+E21+E16</f>
        <v>124</v>
      </c>
    </row>
    <row r="23" spans="1:5">
      <c r="A23" s="12"/>
      <c r="B23" s="102"/>
      <c r="C23" s="96"/>
      <c r="D23" s="160"/>
      <c r="E23" s="96"/>
    </row>
    <row r="24" spans="1:5">
      <c r="A24" s="72" t="s">
        <v>168</v>
      </c>
      <c r="B24" s="102" t="s">
        <v>169</v>
      </c>
      <c r="C24" s="96"/>
      <c r="D24" s="160"/>
      <c r="E24" s="96"/>
    </row>
    <row r="25" spans="1:5">
      <c r="A25" s="12" t="s">
        <v>170</v>
      </c>
      <c r="B25" s="102"/>
      <c r="C25" s="103">
        <v>5880</v>
      </c>
      <c r="D25" s="160">
        <v>5880</v>
      </c>
      <c r="E25" s="103">
        <f>+C25-D25</f>
        <v>0</v>
      </c>
    </row>
    <row r="26" spans="1:5">
      <c r="A26" s="12" t="s">
        <v>171</v>
      </c>
      <c r="B26" s="102"/>
      <c r="C26" s="103">
        <v>1161</v>
      </c>
      <c r="D26" s="160">
        <v>1161</v>
      </c>
      <c r="E26" s="103">
        <f>+C26-D26</f>
        <v>0</v>
      </c>
    </row>
    <row r="27" spans="1:5">
      <c r="A27" s="12" t="s">
        <v>172</v>
      </c>
      <c r="B27" s="102"/>
      <c r="C27" s="194">
        <v>5510</v>
      </c>
      <c r="D27" s="176">
        <v>5714</v>
      </c>
      <c r="E27" s="194">
        <f>+C27-D27</f>
        <v>-204</v>
      </c>
    </row>
    <row r="28" spans="1:5">
      <c r="A28" s="72" t="s">
        <v>173</v>
      </c>
      <c r="B28" s="104"/>
      <c r="C28" s="105">
        <f>SUM(C25:C27)</f>
        <v>12551</v>
      </c>
      <c r="D28" s="187">
        <f>SUM(D25:D27)</f>
        <v>12755</v>
      </c>
      <c r="E28" s="96">
        <f>SUM(E25:E27)</f>
        <v>-204</v>
      </c>
    </row>
    <row r="29" spans="1:5">
      <c r="A29" s="12"/>
      <c r="B29" s="102"/>
      <c r="C29" s="96"/>
      <c r="D29" s="160"/>
      <c r="E29" s="96"/>
    </row>
    <row r="30" spans="1:5">
      <c r="A30" s="72" t="s">
        <v>174</v>
      </c>
      <c r="B30" s="102" t="s">
        <v>169</v>
      </c>
      <c r="C30" s="96"/>
      <c r="D30" s="160"/>
      <c r="E30" s="96"/>
    </row>
    <row r="31" spans="1:5">
      <c r="A31" s="12" t="s">
        <v>171</v>
      </c>
      <c r="B31" s="102"/>
      <c r="C31" s="103">
        <v>4887</v>
      </c>
      <c r="D31" s="160">
        <v>3726</v>
      </c>
      <c r="E31" s="103">
        <f>+C31-D31</f>
        <v>1161</v>
      </c>
    </row>
    <row r="32" spans="1:5">
      <c r="A32" s="12" t="s">
        <v>172</v>
      </c>
      <c r="B32" s="102"/>
      <c r="C32" s="194">
        <v>972</v>
      </c>
      <c r="D32" s="176">
        <v>1008</v>
      </c>
      <c r="E32" s="194">
        <f>+C32-D32</f>
        <v>-36</v>
      </c>
    </row>
    <row r="33" spans="1:6">
      <c r="A33" s="72" t="s">
        <v>176</v>
      </c>
      <c r="B33" s="104"/>
      <c r="C33" s="197">
        <f>SUM(C31:C32)</f>
        <v>5859</v>
      </c>
      <c r="D33" s="166">
        <f>SUM(D31:D32)</f>
        <v>4734</v>
      </c>
      <c r="E33" s="194">
        <f>SUM(E31:E32)</f>
        <v>1125</v>
      </c>
    </row>
    <row r="34" spans="1:6">
      <c r="A34" s="72" t="s">
        <v>177</v>
      </c>
      <c r="B34" s="104"/>
      <c r="C34" s="197">
        <f>+C33+C28</f>
        <v>18410</v>
      </c>
      <c r="D34" s="166">
        <f>+D33+D28</f>
        <v>17489</v>
      </c>
      <c r="E34" s="194">
        <f>+E33+E28</f>
        <v>921</v>
      </c>
    </row>
    <row r="35" spans="1:6">
      <c r="A35" s="72" t="s">
        <v>178</v>
      </c>
      <c r="B35" s="102"/>
      <c r="C35" s="105">
        <f>+C22-C34</f>
        <v>513785</v>
      </c>
      <c r="D35" s="187">
        <f>+D22-D34</f>
        <v>514830</v>
      </c>
      <c r="E35" s="103">
        <f>+E34+E22</f>
        <v>1045</v>
      </c>
    </row>
    <row r="36" spans="1:6">
      <c r="A36" s="12"/>
      <c r="B36" s="102"/>
      <c r="C36" s="12"/>
      <c r="D36" s="160"/>
      <c r="E36" s="12"/>
    </row>
    <row r="37" spans="1:6">
      <c r="A37" s="72" t="s">
        <v>179</v>
      </c>
      <c r="B37" s="102" t="s">
        <v>175</v>
      </c>
      <c r="C37" s="12"/>
      <c r="D37" s="160"/>
      <c r="E37" s="12"/>
    </row>
    <row r="38" spans="1:6">
      <c r="A38" s="12" t="s">
        <v>180</v>
      </c>
      <c r="B38" s="102"/>
      <c r="C38" s="103">
        <v>398518</v>
      </c>
      <c r="D38" s="160">
        <v>407910</v>
      </c>
      <c r="E38" s="103">
        <f>+D38-C38</f>
        <v>9392</v>
      </c>
    </row>
    <row r="39" spans="1:6">
      <c r="A39" s="12" t="s">
        <v>181</v>
      </c>
      <c r="B39" s="102"/>
      <c r="C39" s="103">
        <v>102118</v>
      </c>
      <c r="D39" s="160">
        <v>102118</v>
      </c>
      <c r="E39" s="103">
        <f>+D39-C39</f>
        <v>0</v>
      </c>
    </row>
    <row r="40" spans="1:6">
      <c r="A40" s="12" t="s">
        <v>182</v>
      </c>
      <c r="B40" s="102"/>
      <c r="C40" s="194">
        <v>13149</v>
      </c>
      <c r="D40" s="176">
        <v>4802</v>
      </c>
      <c r="E40" s="194">
        <f>+D40-C40</f>
        <v>-8347</v>
      </c>
    </row>
    <row r="41" spans="1:6">
      <c r="A41" s="195" t="s">
        <v>183</v>
      </c>
      <c r="B41" s="196"/>
      <c r="C41" s="197">
        <f>SUM(C38:C40)</f>
        <v>513785</v>
      </c>
      <c r="D41" s="166">
        <f>SUM(D38:D40)</f>
        <v>514830</v>
      </c>
      <c r="E41" s="194">
        <f>SUM(E38:E40)</f>
        <v>1045</v>
      </c>
    </row>
    <row r="42" spans="1:6">
      <c r="A42" s="11" t="s">
        <v>216</v>
      </c>
      <c r="B42" s="3"/>
      <c r="C42" s="3"/>
      <c r="D42" s="3"/>
      <c r="E42" s="3"/>
    </row>
    <row r="43" spans="1:6">
      <c r="A43" s="11"/>
      <c r="B43" s="3"/>
      <c r="C43" s="3"/>
      <c r="D43" s="3"/>
      <c r="E43" s="3"/>
    </row>
    <row r="44" spans="1:6">
      <c r="A44" s="402" t="s">
        <v>372</v>
      </c>
      <c r="B44" s="402"/>
      <c r="C44" s="402"/>
      <c r="D44" s="402"/>
      <c r="E44" s="402"/>
      <c r="F44" s="402"/>
    </row>
    <row r="45" spans="1:6" ht="53.25" customHeight="1">
      <c r="A45" s="360" t="s">
        <v>555</v>
      </c>
      <c r="B45" s="360"/>
      <c r="C45" s="360"/>
      <c r="D45" s="360"/>
      <c r="E45" s="360"/>
      <c r="F45" s="360"/>
    </row>
    <row r="46" spans="1:6">
      <c r="A46" s="11"/>
      <c r="B46" s="3"/>
      <c r="C46" s="3"/>
      <c r="D46" s="3"/>
      <c r="E46" s="3"/>
    </row>
    <row r="47" spans="1:6" ht="44.25" customHeight="1">
      <c r="A47" s="360" t="s">
        <v>556</v>
      </c>
      <c r="B47" s="360"/>
      <c r="C47" s="360"/>
      <c r="D47" s="360"/>
      <c r="E47" s="360"/>
      <c r="F47" s="360"/>
    </row>
    <row r="48" spans="1:6">
      <c r="A48" s="3"/>
      <c r="B48" s="3"/>
      <c r="C48" s="3"/>
      <c r="D48" s="3"/>
      <c r="E48" s="3"/>
    </row>
    <row r="49" spans="1:6" ht="54.75" customHeight="1">
      <c r="A49" s="359" t="s">
        <v>1140</v>
      </c>
      <c r="B49" s="360"/>
      <c r="C49" s="360"/>
      <c r="D49" s="360"/>
      <c r="E49" s="360"/>
      <c r="F49" s="360"/>
    </row>
    <row r="50" spans="1:6">
      <c r="A50" s="11"/>
      <c r="B50" s="3"/>
      <c r="C50" s="168"/>
      <c r="D50" s="168"/>
      <c r="E50" s="168"/>
      <c r="F50" s="168"/>
    </row>
    <row r="51" spans="1:6" ht="63" customHeight="1">
      <c r="A51" s="360" t="s">
        <v>557</v>
      </c>
      <c r="B51" s="360"/>
      <c r="C51" s="360"/>
      <c r="D51" s="360"/>
      <c r="E51" s="360"/>
      <c r="F51" s="360"/>
    </row>
    <row r="52" spans="1:6">
      <c r="A52" s="11"/>
      <c r="B52" s="3"/>
      <c r="C52" s="168"/>
      <c r="D52" s="168"/>
      <c r="E52" s="168"/>
      <c r="F52" s="168"/>
    </row>
    <row r="53" spans="1:6" ht="25.5" customHeight="1">
      <c r="A53" s="427" t="s">
        <v>371</v>
      </c>
      <c r="B53" s="402"/>
      <c r="C53" s="402"/>
      <c r="D53" s="402"/>
      <c r="E53" s="402"/>
      <c r="F53" s="402"/>
    </row>
    <row r="54" spans="1:6" ht="29.25" customHeight="1">
      <c r="A54" s="359" t="s">
        <v>1141</v>
      </c>
      <c r="B54" s="360"/>
      <c r="C54" s="360"/>
      <c r="D54" s="360"/>
      <c r="E54" s="360"/>
      <c r="F54" s="360"/>
    </row>
    <row r="55" spans="1:6">
      <c r="A55" s="11"/>
      <c r="B55" s="3"/>
      <c r="C55" s="168"/>
      <c r="D55" s="168"/>
      <c r="E55" s="168"/>
      <c r="F55" s="168"/>
    </row>
    <row r="56" spans="1:6" ht="40.5" customHeight="1">
      <c r="A56" s="360" t="s">
        <v>366</v>
      </c>
      <c r="B56" s="360"/>
      <c r="C56" s="360"/>
      <c r="D56" s="360"/>
      <c r="E56" s="360"/>
      <c r="F56" s="360"/>
    </row>
    <row r="57" spans="1:6">
      <c r="A57" s="11"/>
      <c r="B57" s="3"/>
      <c r="C57" s="3"/>
      <c r="D57" s="3"/>
      <c r="E57" s="3"/>
    </row>
    <row r="58" spans="1:6" ht="25.5" customHeight="1">
      <c r="A58" s="360" t="s">
        <v>367</v>
      </c>
      <c r="B58" s="360"/>
      <c r="C58" s="360"/>
      <c r="D58" s="360"/>
      <c r="E58" s="360"/>
      <c r="F58" s="360"/>
    </row>
    <row r="59" spans="1:6">
      <c r="A59" s="11"/>
      <c r="B59" s="3"/>
      <c r="C59" s="3"/>
      <c r="D59" s="3"/>
      <c r="E59" s="3"/>
    </row>
    <row r="60" spans="1:6">
      <c r="A60" s="192" t="s">
        <v>954</v>
      </c>
      <c r="B60" s="192"/>
      <c r="C60" s="168"/>
      <c r="D60" s="168"/>
      <c r="E60" s="168"/>
      <c r="F60" s="168"/>
    </row>
    <row r="61" spans="1:6" ht="81.75" customHeight="1">
      <c r="A61" s="428" t="s">
        <v>955</v>
      </c>
      <c r="B61" s="360"/>
      <c r="C61" s="360"/>
      <c r="D61" s="360"/>
      <c r="E61" s="360"/>
      <c r="F61" s="360"/>
    </row>
    <row r="62" spans="1:6">
      <c r="A62" s="11"/>
      <c r="B62" s="3"/>
      <c r="C62" s="168"/>
      <c r="D62" s="168"/>
      <c r="E62" s="168"/>
      <c r="F62" s="168"/>
    </row>
    <row r="63" spans="1:6">
      <c r="A63" s="188"/>
      <c r="B63" s="151"/>
      <c r="C63" s="159" t="s">
        <v>748</v>
      </c>
      <c r="D63" s="159"/>
      <c r="E63" s="159"/>
      <c r="F63" s="168"/>
    </row>
    <row r="64" spans="1:6">
      <c r="A64" s="188"/>
      <c r="B64" s="151"/>
      <c r="C64" s="159" t="s">
        <v>749</v>
      </c>
      <c r="D64" s="159" t="s">
        <v>691</v>
      </c>
      <c r="E64" s="159" t="s">
        <v>692</v>
      </c>
      <c r="F64" s="168"/>
    </row>
    <row r="65" spans="1:6">
      <c r="A65" s="151"/>
      <c r="B65" s="186" t="s">
        <v>209</v>
      </c>
      <c r="C65" s="159">
        <v>2013</v>
      </c>
      <c r="D65" s="159">
        <v>2014</v>
      </c>
      <c r="E65" s="159"/>
      <c r="F65" s="168"/>
    </row>
    <row r="66" spans="1:6">
      <c r="A66" s="188"/>
      <c r="B66" s="151"/>
      <c r="C66" s="159" t="s">
        <v>665</v>
      </c>
      <c r="D66" s="159" t="s">
        <v>665</v>
      </c>
      <c r="E66" s="159" t="s">
        <v>665</v>
      </c>
      <c r="F66" s="168"/>
    </row>
    <row r="67" spans="1:6">
      <c r="A67" s="23" t="s">
        <v>158</v>
      </c>
      <c r="B67" s="3"/>
      <c r="C67" s="103">
        <v>30194</v>
      </c>
      <c r="D67" s="160">
        <v>17780</v>
      </c>
      <c r="E67" s="103">
        <f>+C67-D67</f>
        <v>12414</v>
      </c>
      <c r="F67" s="168"/>
    </row>
    <row r="68" spans="1:6">
      <c r="A68" s="23" t="s">
        <v>168</v>
      </c>
      <c r="B68" s="3"/>
      <c r="C68" s="194">
        <v>12551</v>
      </c>
      <c r="D68" s="176">
        <v>12755</v>
      </c>
      <c r="E68" s="194">
        <f>+C68-D68</f>
        <v>-204</v>
      </c>
      <c r="F68" s="168"/>
    </row>
    <row r="69" spans="1:6">
      <c r="A69" s="23" t="s">
        <v>956</v>
      </c>
      <c r="B69" s="3"/>
      <c r="C69" s="251">
        <f>C67-C68</f>
        <v>17643</v>
      </c>
      <c r="D69" s="160">
        <f>D67-D68</f>
        <v>5025</v>
      </c>
      <c r="E69" s="103">
        <f>+C69-D69</f>
        <v>12618</v>
      </c>
      <c r="F69" s="168"/>
    </row>
    <row r="70" spans="1:6" ht="25.5">
      <c r="A70" s="11" t="s">
        <v>957</v>
      </c>
      <c r="B70" s="3"/>
      <c r="C70" s="168"/>
      <c r="D70" s="160"/>
      <c r="E70" s="168"/>
      <c r="F70" s="168"/>
    </row>
    <row r="71" spans="1:6">
      <c r="A71" s="252" t="s">
        <v>958</v>
      </c>
      <c r="B71" s="3"/>
      <c r="C71" s="168">
        <v>-936</v>
      </c>
      <c r="D71" s="160">
        <v>-894</v>
      </c>
      <c r="E71" s="103">
        <f>+C71-D71</f>
        <v>-42</v>
      </c>
      <c r="F71" s="168"/>
    </row>
    <row r="72" spans="1:6">
      <c r="A72" s="252" t="s">
        <v>959</v>
      </c>
      <c r="B72" s="3"/>
      <c r="C72" s="194">
        <v>-12213</v>
      </c>
      <c r="D72" s="176">
        <v>-3908</v>
      </c>
      <c r="E72" s="194">
        <f>+C72-D72</f>
        <v>-8305</v>
      </c>
      <c r="F72" s="168"/>
    </row>
    <row r="73" spans="1:6">
      <c r="A73" s="254" t="s">
        <v>960</v>
      </c>
      <c r="B73" s="178"/>
      <c r="C73" s="253">
        <f>SUM(C69:C72)</f>
        <v>4494</v>
      </c>
      <c r="D73" s="255">
        <f>SUM(D69:D72)</f>
        <v>223</v>
      </c>
      <c r="E73" s="253">
        <f>SUM(E69:E72)</f>
        <v>4271</v>
      </c>
      <c r="F73" s="168"/>
    </row>
    <row r="74" spans="1:6" ht="43.5" customHeight="1">
      <c r="A74" s="425" t="s">
        <v>1034</v>
      </c>
      <c r="B74" s="426"/>
      <c r="C74" s="426"/>
      <c r="D74" s="426"/>
      <c r="E74" s="426"/>
      <c r="F74" s="168"/>
    </row>
    <row r="75" spans="1:6">
      <c r="A75" s="11"/>
      <c r="B75" s="3"/>
      <c r="C75" s="168"/>
      <c r="D75" s="168"/>
      <c r="E75" s="168"/>
      <c r="F75" s="168"/>
    </row>
    <row r="76" spans="1:6">
      <c r="A76" s="192" t="s">
        <v>373</v>
      </c>
      <c r="B76" s="192"/>
      <c r="C76" s="168"/>
      <c r="D76" s="168"/>
      <c r="E76" s="168"/>
      <c r="F76" s="168"/>
    </row>
    <row r="77" spans="1:6">
      <c r="A77" s="360" t="s">
        <v>368</v>
      </c>
      <c r="B77" s="360"/>
      <c r="C77" s="360"/>
      <c r="D77" s="360"/>
      <c r="E77" s="360"/>
      <c r="F77" s="360"/>
    </row>
    <row r="78" spans="1:6" ht="25.5" customHeight="1">
      <c r="A78" s="373" t="s">
        <v>1271</v>
      </c>
      <c r="B78" s="365"/>
      <c r="C78" s="365"/>
      <c r="D78" s="365"/>
      <c r="E78" s="365"/>
      <c r="F78" s="365"/>
    </row>
    <row r="79" spans="1:6" ht="36.75" customHeight="1">
      <c r="A79" s="373" t="s">
        <v>1272</v>
      </c>
      <c r="B79" s="365"/>
      <c r="C79" s="365"/>
      <c r="D79" s="365"/>
      <c r="E79" s="365"/>
      <c r="F79" s="365"/>
    </row>
    <row r="80" spans="1:6" ht="37.5" customHeight="1">
      <c r="A80" s="373" t="s">
        <v>1273</v>
      </c>
      <c r="B80" s="365"/>
      <c r="C80" s="365"/>
      <c r="D80" s="365"/>
      <c r="E80" s="365"/>
      <c r="F80" s="365"/>
    </row>
    <row r="81" spans="1:6">
      <c r="A81" s="11"/>
      <c r="B81" s="3"/>
      <c r="C81" s="168"/>
      <c r="D81" s="168"/>
      <c r="E81" s="168"/>
      <c r="F81" s="168"/>
    </row>
    <row r="82" spans="1:6" ht="54" customHeight="1">
      <c r="A82" s="360" t="s">
        <v>369</v>
      </c>
      <c r="B82" s="360"/>
      <c r="C82" s="360"/>
      <c r="D82" s="360"/>
      <c r="E82" s="360"/>
      <c r="F82" s="360"/>
    </row>
    <row r="83" spans="1:6">
      <c r="A83" s="11"/>
      <c r="B83" s="3"/>
    </row>
    <row r="84" spans="1:6" ht="15">
      <c r="A84" s="22" t="s">
        <v>370</v>
      </c>
      <c r="B84" s="3"/>
    </row>
    <row r="85" spans="1:6">
      <c r="A85" s="11"/>
      <c r="B85" s="3"/>
    </row>
    <row r="86" spans="1:6" ht="28.5" customHeight="1">
      <c r="A86" s="359" t="s">
        <v>1142</v>
      </c>
      <c r="B86" s="360"/>
      <c r="C86" s="360"/>
      <c r="D86" s="360"/>
      <c r="E86" s="360"/>
      <c r="F86" s="360"/>
    </row>
    <row r="87" spans="1:6" ht="27" customHeight="1">
      <c r="A87" s="411" t="s">
        <v>1274</v>
      </c>
      <c r="B87" s="412"/>
      <c r="C87" s="412"/>
      <c r="D87" s="412"/>
      <c r="E87" s="412"/>
      <c r="F87" s="412"/>
    </row>
    <row r="88" spans="1:6" ht="25.5" customHeight="1">
      <c r="A88" s="373" t="s">
        <v>1266</v>
      </c>
      <c r="B88" s="365"/>
      <c r="C88" s="365"/>
      <c r="D88" s="365"/>
      <c r="E88" s="365"/>
      <c r="F88" s="365"/>
    </row>
    <row r="89" spans="1:6">
      <c r="A89" s="365" t="s">
        <v>1263</v>
      </c>
      <c r="B89" s="365"/>
      <c r="C89" s="365"/>
      <c r="D89" s="365"/>
      <c r="E89" s="365"/>
      <c r="F89" s="365"/>
    </row>
    <row r="90" spans="1:6">
      <c r="A90" s="365" t="s">
        <v>1264</v>
      </c>
      <c r="B90" s="365"/>
      <c r="C90" s="365"/>
      <c r="D90" s="365"/>
      <c r="E90" s="365"/>
      <c r="F90" s="365"/>
    </row>
    <row r="91" spans="1:6" ht="24.75" customHeight="1">
      <c r="A91" s="373" t="s">
        <v>1265</v>
      </c>
      <c r="B91" s="365"/>
      <c r="C91" s="365"/>
      <c r="D91" s="365"/>
      <c r="E91" s="365"/>
      <c r="F91" s="365"/>
    </row>
    <row r="92" spans="1:6" ht="25.5" customHeight="1">
      <c r="A92" s="373" t="s">
        <v>1260</v>
      </c>
      <c r="B92" s="365"/>
      <c r="C92" s="365"/>
      <c r="D92" s="365"/>
      <c r="E92" s="365"/>
      <c r="F92" s="365"/>
    </row>
    <row r="93" spans="1:6">
      <c r="A93" s="365" t="s">
        <v>1261</v>
      </c>
      <c r="B93" s="365"/>
      <c r="C93" s="365"/>
      <c r="D93" s="365"/>
      <c r="E93" s="365"/>
      <c r="F93" s="365"/>
    </row>
    <row r="94" spans="1:6" ht="12.75" customHeight="1">
      <c r="A94" s="365" t="s">
        <v>1262</v>
      </c>
      <c r="B94" s="365"/>
      <c r="C94" s="365"/>
      <c r="D94" s="365"/>
      <c r="E94" s="365"/>
      <c r="F94" s="365"/>
    </row>
    <row r="95" spans="1:6" ht="25.5" customHeight="1">
      <c r="A95" s="373" t="s">
        <v>1267</v>
      </c>
      <c r="B95" s="365"/>
      <c r="C95" s="365"/>
      <c r="D95" s="365"/>
      <c r="E95" s="365"/>
      <c r="F95" s="365"/>
    </row>
    <row r="96" spans="1:6">
      <c r="A96" s="373" t="s">
        <v>1268</v>
      </c>
      <c r="B96" s="365"/>
      <c r="C96" s="365"/>
      <c r="D96" s="365"/>
      <c r="E96" s="365"/>
      <c r="F96" s="365"/>
    </row>
  </sheetData>
  <mergeCells count="28">
    <mergeCell ref="A93:F93"/>
    <mergeCell ref="A95:F95"/>
    <mergeCell ref="A94:F94"/>
    <mergeCell ref="A88:F88"/>
    <mergeCell ref="A89:F89"/>
    <mergeCell ref="A90:F90"/>
    <mergeCell ref="A91:F91"/>
    <mergeCell ref="A79:F79"/>
    <mergeCell ref="A80:F80"/>
    <mergeCell ref="A82:F82"/>
    <mergeCell ref="A78:F78"/>
    <mergeCell ref="A92:F92"/>
    <mergeCell ref="A96:F96"/>
    <mergeCell ref="A51:F51"/>
    <mergeCell ref="A58:F58"/>
    <mergeCell ref="A74:E74"/>
    <mergeCell ref="A3:F3"/>
    <mergeCell ref="A44:F44"/>
    <mergeCell ref="A45:F45"/>
    <mergeCell ref="A49:F49"/>
    <mergeCell ref="A47:F47"/>
    <mergeCell ref="A86:F86"/>
    <mergeCell ref="A87:F87"/>
    <mergeCell ref="A53:F53"/>
    <mergeCell ref="A54:F54"/>
    <mergeCell ref="A56:F56"/>
    <mergeCell ref="A61:F61"/>
    <mergeCell ref="A77:F77"/>
  </mergeCells>
  <phoneticPr fontId="9" type="noConversion"/>
  <pageMargins left="0.74803149606299213" right="0.74803149606299213" top="0.98425196850393704" bottom="0.98425196850393704" header="0.51181102362204722" footer="0.51181102362204722"/>
  <pageSetup paperSize="9" firstPageNumber="39" orientation="portrait" useFirstPageNumber="1" r:id="rId1"/>
  <headerFooter alignWithMargins="0">
    <oddFooter>&amp;L&amp;8The Institute of Chartered Accountants in Australia&amp;C&amp;9&amp;P&amp;R&amp;8VICTORIAN CITY COUNCIL</oddFooter>
  </headerFooter>
  <rowBreaks count="1" manualBreakCount="1">
    <brk id="75" max="5" man="1"/>
  </rowBreaks>
</worksheet>
</file>

<file path=xl/worksheets/sheet13.xml><?xml version="1.0" encoding="utf-8"?>
<worksheet xmlns="http://schemas.openxmlformats.org/spreadsheetml/2006/main" xmlns:r="http://schemas.openxmlformats.org/officeDocument/2006/relationships">
  <dimension ref="A1:H115"/>
  <sheetViews>
    <sheetView tabSelected="1" view="pageBreakPreview" topLeftCell="A43" zoomScaleNormal="100" zoomScaleSheetLayoutView="100" workbookViewId="0">
      <selection activeCell="I42" sqref="I42"/>
    </sheetView>
  </sheetViews>
  <sheetFormatPr defaultRowHeight="12.75"/>
  <cols>
    <col min="1" max="1" width="30.85546875" style="86" customWidth="1"/>
    <col min="2" max="2" width="3" style="81" customWidth="1"/>
    <col min="3" max="7" width="9.5703125" style="81" customWidth="1"/>
    <col min="8" max="8" width="6.42578125" style="81" customWidth="1"/>
    <col min="9" max="9" width="10.5703125" customWidth="1"/>
    <col min="10" max="10" width="10" customWidth="1"/>
  </cols>
  <sheetData>
    <row r="1" spans="1:8" ht="15.75">
      <c r="A1" s="198" t="s">
        <v>13</v>
      </c>
      <c r="B1" s="66"/>
      <c r="C1" s="66"/>
      <c r="D1" s="66"/>
      <c r="E1" s="66"/>
      <c r="F1" s="66"/>
      <c r="G1" s="66"/>
      <c r="H1" s="66"/>
    </row>
    <row r="2" spans="1:8" ht="12.75" customHeight="1">
      <c r="A2" s="2"/>
      <c r="B2" s="3"/>
      <c r="C2" s="3"/>
      <c r="D2" s="3"/>
      <c r="E2" s="3"/>
      <c r="F2" s="3"/>
      <c r="G2" s="3"/>
      <c r="H2" s="3"/>
    </row>
    <row r="3" spans="1:8" ht="56.25" customHeight="1">
      <c r="A3" s="358" t="s">
        <v>1230</v>
      </c>
      <c r="B3" s="358"/>
      <c r="C3" s="358"/>
      <c r="D3" s="358"/>
      <c r="E3" s="358"/>
      <c r="F3" s="358"/>
      <c r="G3" s="358"/>
      <c r="H3" s="358"/>
    </row>
    <row r="4" spans="1:8" ht="12.75" customHeight="1">
      <c r="A4" s="10"/>
      <c r="B4" s="3"/>
      <c r="C4" s="3"/>
      <c r="D4" s="3"/>
      <c r="E4" s="3"/>
      <c r="F4" s="3"/>
      <c r="G4" s="3"/>
      <c r="H4" s="3"/>
    </row>
    <row r="5" spans="1:8" ht="15">
      <c r="A5" s="65" t="s">
        <v>14</v>
      </c>
      <c r="B5" s="168"/>
      <c r="C5" s="168"/>
      <c r="D5" s="168"/>
      <c r="E5" s="168"/>
      <c r="F5" s="168"/>
      <c r="G5" s="168"/>
      <c r="H5" s="168"/>
    </row>
    <row r="6" spans="1:8" s="343" customFormat="1" ht="15">
      <c r="A6" s="342"/>
      <c r="B6" s="168"/>
      <c r="C6" s="168"/>
      <c r="D6" s="168"/>
      <c r="E6" s="168"/>
      <c r="F6" s="168"/>
      <c r="G6" s="168"/>
      <c r="H6" s="168"/>
    </row>
    <row r="7" spans="1:8" ht="47.25" customHeight="1">
      <c r="A7" s="429" t="s">
        <v>1231</v>
      </c>
      <c r="B7" s="429"/>
      <c r="C7" s="429"/>
      <c r="D7" s="429"/>
      <c r="E7" s="429"/>
      <c r="F7" s="429"/>
      <c r="G7" s="429"/>
      <c r="H7" s="429"/>
    </row>
    <row r="8" spans="1:8" ht="51" customHeight="1">
      <c r="A8" s="359" t="s">
        <v>1143</v>
      </c>
      <c r="B8" s="360"/>
      <c r="C8" s="360"/>
      <c r="D8" s="360"/>
      <c r="E8" s="360"/>
      <c r="F8" s="360"/>
      <c r="G8" s="360"/>
      <c r="H8" s="360"/>
    </row>
    <row r="9" spans="1:8">
      <c r="A9" s="11"/>
      <c r="B9" s="3"/>
      <c r="C9" s="3"/>
      <c r="D9" s="3"/>
      <c r="E9" s="3"/>
      <c r="F9" s="3"/>
      <c r="G9" s="3"/>
      <c r="H9" s="3"/>
    </row>
    <row r="10" spans="1:8">
      <c r="A10" s="360" t="s">
        <v>379</v>
      </c>
      <c r="B10" s="366"/>
      <c r="C10" s="366"/>
      <c r="D10" s="366"/>
      <c r="E10" s="366"/>
      <c r="F10" s="366"/>
      <c r="G10" s="366"/>
      <c r="H10" s="366"/>
    </row>
    <row r="11" spans="1:8">
      <c r="A11" s="365" t="s">
        <v>362</v>
      </c>
      <c r="B11" s="366"/>
      <c r="C11" s="366"/>
      <c r="D11" s="366"/>
      <c r="E11" s="366"/>
      <c r="F11" s="366"/>
      <c r="G11" s="366"/>
      <c r="H11" s="366"/>
    </row>
    <row r="12" spans="1:8">
      <c r="A12" s="365" t="s">
        <v>363</v>
      </c>
      <c r="B12" s="366"/>
      <c r="C12" s="366"/>
      <c r="D12" s="366"/>
      <c r="E12" s="366"/>
      <c r="F12" s="366"/>
      <c r="G12" s="366"/>
      <c r="H12" s="366"/>
    </row>
    <row r="13" spans="1:8">
      <c r="A13" s="365" t="s">
        <v>364</v>
      </c>
      <c r="B13" s="366"/>
      <c r="C13" s="366"/>
      <c r="D13" s="366"/>
      <c r="E13" s="366"/>
      <c r="F13" s="366"/>
      <c r="G13" s="366"/>
      <c r="H13" s="366"/>
    </row>
    <row r="14" spans="1:8">
      <c r="A14" s="365" t="s">
        <v>380</v>
      </c>
      <c r="B14" s="366"/>
      <c r="C14" s="366"/>
      <c r="D14" s="366"/>
      <c r="E14" s="366"/>
      <c r="F14" s="366"/>
      <c r="G14" s="366"/>
      <c r="H14" s="366"/>
    </row>
    <row r="15" spans="1:8">
      <c r="A15" s="11"/>
      <c r="B15" s="3"/>
      <c r="C15" s="3"/>
      <c r="D15" s="3"/>
      <c r="E15" s="3"/>
      <c r="F15" s="3"/>
      <c r="G15" s="3"/>
      <c r="H15" s="3"/>
    </row>
    <row r="16" spans="1:8" ht="25.5" customHeight="1">
      <c r="A16" s="359" t="s">
        <v>1033</v>
      </c>
      <c r="B16" s="366"/>
      <c r="C16" s="366"/>
      <c r="D16" s="366"/>
      <c r="E16" s="366"/>
      <c r="F16" s="366"/>
      <c r="G16" s="366"/>
      <c r="H16" s="366"/>
    </row>
    <row r="17" spans="1:8">
      <c r="A17" s="11"/>
      <c r="B17" s="3"/>
      <c r="C17" s="3"/>
      <c r="D17" s="3"/>
      <c r="E17" s="3"/>
      <c r="F17" s="3"/>
      <c r="G17" s="3"/>
      <c r="H17" s="3"/>
    </row>
    <row r="18" spans="1:8">
      <c r="A18" s="365" t="s">
        <v>365</v>
      </c>
      <c r="B18" s="366"/>
      <c r="C18" s="366"/>
      <c r="D18" s="366"/>
      <c r="E18" s="366"/>
      <c r="F18" s="366"/>
      <c r="G18" s="366"/>
      <c r="H18" s="366"/>
    </row>
    <row r="19" spans="1:8">
      <c r="A19" s="365" t="s">
        <v>149</v>
      </c>
      <c r="B19" s="366"/>
      <c r="C19" s="366"/>
      <c r="D19" s="366"/>
      <c r="E19" s="366"/>
      <c r="F19" s="366"/>
      <c r="G19" s="366"/>
      <c r="H19" s="366"/>
    </row>
    <row r="20" spans="1:8">
      <c r="A20" s="365" t="s">
        <v>150</v>
      </c>
      <c r="B20" s="366"/>
      <c r="C20" s="366"/>
      <c r="D20" s="366"/>
      <c r="E20" s="366"/>
      <c r="F20" s="366"/>
      <c r="G20" s="366"/>
      <c r="H20" s="366"/>
    </row>
    <row r="21" spans="1:8">
      <c r="A21" s="365" t="s">
        <v>381</v>
      </c>
      <c r="B21" s="366"/>
      <c r="C21" s="366"/>
      <c r="D21" s="366"/>
      <c r="E21" s="366"/>
      <c r="F21" s="366"/>
      <c r="G21" s="366"/>
      <c r="H21" s="366"/>
    </row>
    <row r="22" spans="1:8">
      <c r="A22" s="11"/>
      <c r="B22" s="3"/>
      <c r="C22" s="3"/>
      <c r="D22" s="3"/>
      <c r="E22" s="3"/>
      <c r="F22" s="3"/>
      <c r="G22" s="3"/>
      <c r="H22" s="3"/>
    </row>
    <row r="23" spans="1:8" ht="25.5" customHeight="1">
      <c r="A23" s="360" t="s">
        <v>382</v>
      </c>
      <c r="B23" s="366"/>
      <c r="C23" s="366"/>
      <c r="D23" s="366"/>
      <c r="E23" s="366"/>
      <c r="F23" s="366"/>
      <c r="G23" s="366"/>
      <c r="H23" s="366"/>
    </row>
    <row r="24" spans="1:8">
      <c r="A24" s="11"/>
      <c r="B24" s="3"/>
      <c r="C24" s="3"/>
      <c r="D24" s="3"/>
      <c r="E24" s="3"/>
      <c r="F24" s="3"/>
      <c r="G24" s="3"/>
      <c r="H24" s="3"/>
    </row>
    <row r="25" spans="1:8" ht="15">
      <c r="A25" s="65" t="s">
        <v>15</v>
      </c>
      <c r="B25" s="168"/>
      <c r="C25" s="168"/>
      <c r="D25" s="168"/>
      <c r="E25" s="168"/>
      <c r="F25" s="168"/>
      <c r="G25" s="168"/>
      <c r="H25" s="168"/>
    </row>
    <row r="26" spans="1:8">
      <c r="A26" s="11"/>
      <c r="B26" s="3"/>
      <c r="C26" s="3"/>
      <c r="D26" s="3"/>
      <c r="E26" s="3"/>
      <c r="F26" s="3"/>
      <c r="G26" s="3"/>
      <c r="H26" s="3"/>
    </row>
    <row r="27" spans="1:8" ht="36.75" customHeight="1">
      <c r="A27" s="359" t="s">
        <v>1144</v>
      </c>
      <c r="B27" s="360"/>
      <c r="C27" s="360"/>
      <c r="D27" s="360"/>
      <c r="E27" s="360"/>
      <c r="F27" s="360"/>
      <c r="G27" s="360"/>
      <c r="H27" s="360"/>
    </row>
    <row r="28" spans="1:8">
      <c r="A28" s="11"/>
      <c r="B28" s="3"/>
      <c r="C28" s="3"/>
      <c r="D28" s="3"/>
      <c r="E28" s="3"/>
      <c r="F28" s="3"/>
      <c r="G28" s="3"/>
      <c r="H28" s="3"/>
    </row>
    <row r="29" spans="1:8" ht="12.75" customHeight="1">
      <c r="A29" s="159"/>
      <c r="B29" s="159"/>
      <c r="C29" s="159" t="s">
        <v>748</v>
      </c>
      <c r="D29" s="159" t="s">
        <v>383</v>
      </c>
      <c r="E29" s="433" t="s">
        <v>384</v>
      </c>
      <c r="F29" s="433"/>
      <c r="G29" s="433"/>
      <c r="H29" s="159" t="s">
        <v>386</v>
      </c>
    </row>
    <row r="30" spans="1:8" ht="12.75" customHeight="1">
      <c r="A30" s="159"/>
      <c r="B30" s="159"/>
      <c r="C30" s="159" t="s">
        <v>749</v>
      </c>
      <c r="D30" s="159"/>
      <c r="E30" s="433" t="s">
        <v>385</v>
      </c>
      <c r="F30" s="433"/>
      <c r="G30" s="433"/>
      <c r="H30" s="159"/>
    </row>
    <row r="31" spans="1:8">
      <c r="A31" s="159"/>
      <c r="B31" s="159"/>
      <c r="C31" s="159" t="s">
        <v>16</v>
      </c>
      <c r="D31" s="159" t="s">
        <v>361</v>
      </c>
      <c r="E31" s="159" t="s">
        <v>901</v>
      </c>
      <c r="F31" s="159" t="s">
        <v>978</v>
      </c>
      <c r="G31" s="159" t="s">
        <v>1054</v>
      </c>
      <c r="H31" s="159" t="s">
        <v>390</v>
      </c>
    </row>
    <row r="32" spans="1:8">
      <c r="A32" s="159"/>
      <c r="B32" s="159"/>
      <c r="C32" s="159" t="s">
        <v>665</v>
      </c>
      <c r="D32" s="159" t="s">
        <v>665</v>
      </c>
      <c r="E32" s="159" t="s">
        <v>665</v>
      </c>
      <c r="F32" s="159" t="s">
        <v>665</v>
      </c>
      <c r="G32" s="159" t="s">
        <v>665</v>
      </c>
      <c r="H32" s="159"/>
    </row>
    <row r="33" spans="1:8">
      <c r="A33" s="283" t="s">
        <v>1232</v>
      </c>
      <c r="C33" s="56">
        <v>-1922</v>
      </c>
      <c r="D33" s="160">
        <v>1045</v>
      </c>
      <c r="E33" s="56">
        <v>5398</v>
      </c>
      <c r="F33" s="56">
        <v>-1754</v>
      </c>
      <c r="G33" s="56">
        <v>-1570</v>
      </c>
      <c r="H33" s="104" t="s">
        <v>391</v>
      </c>
    </row>
    <row r="34" spans="1:8">
      <c r="A34" s="15" t="s">
        <v>10</v>
      </c>
      <c r="C34" s="108">
        <v>-4826</v>
      </c>
      <c r="D34" s="160">
        <v>-5232</v>
      </c>
      <c r="E34" s="108">
        <v>-4009</v>
      </c>
      <c r="F34" s="108">
        <v>-3448</v>
      </c>
      <c r="G34" s="108">
        <v>-2937</v>
      </c>
      <c r="H34" s="104" t="s">
        <v>392</v>
      </c>
    </row>
    <row r="35" spans="1:8">
      <c r="A35" s="15" t="s">
        <v>393</v>
      </c>
      <c r="C35" s="56">
        <v>23476</v>
      </c>
      <c r="D35" s="160">
        <v>12207</v>
      </c>
      <c r="E35" s="56">
        <v>12428</v>
      </c>
      <c r="F35" s="56">
        <v>12776</v>
      </c>
      <c r="G35" s="56">
        <v>13028</v>
      </c>
      <c r="H35" s="104" t="s">
        <v>795</v>
      </c>
    </row>
    <row r="36" spans="1:8">
      <c r="A36" s="15" t="s">
        <v>243</v>
      </c>
      <c r="C36" s="56">
        <v>11872</v>
      </c>
      <c r="D36" s="160">
        <v>15459</v>
      </c>
      <c r="E36" s="56">
        <v>20492</v>
      </c>
      <c r="F36" s="56">
        <v>14052</v>
      </c>
      <c r="G36" s="56">
        <v>14687</v>
      </c>
      <c r="H36" s="104" t="s">
        <v>391</v>
      </c>
    </row>
    <row r="37" spans="1:8">
      <c r="A37" s="181" t="s">
        <v>794</v>
      </c>
      <c r="B37" s="178"/>
      <c r="C37" s="134">
        <v>22617</v>
      </c>
      <c r="D37" s="176">
        <v>30717</v>
      </c>
      <c r="E37" s="134">
        <v>23242</v>
      </c>
      <c r="F37" s="134">
        <v>18530</v>
      </c>
      <c r="G37" s="134">
        <v>17349</v>
      </c>
      <c r="H37" s="199" t="s">
        <v>391</v>
      </c>
    </row>
    <row r="38" spans="1:8">
      <c r="A38" s="11"/>
      <c r="B38" s="3"/>
      <c r="C38" s="3"/>
      <c r="D38" s="3"/>
      <c r="E38" s="3"/>
      <c r="F38" s="3"/>
      <c r="G38" s="3"/>
      <c r="H38" s="3"/>
    </row>
    <row r="39" spans="1:8">
      <c r="A39" s="110" t="s">
        <v>796</v>
      </c>
      <c r="B39" s="3"/>
      <c r="C39" s="3"/>
      <c r="D39" s="3"/>
      <c r="E39" s="3"/>
      <c r="F39" s="3"/>
      <c r="G39" s="3"/>
      <c r="H39" s="3"/>
    </row>
    <row r="40" spans="1:8">
      <c r="A40" s="431" t="s">
        <v>797</v>
      </c>
      <c r="B40" s="366"/>
      <c r="C40" s="366"/>
      <c r="D40" s="366"/>
      <c r="E40" s="366"/>
      <c r="F40" s="366"/>
      <c r="G40" s="366"/>
      <c r="H40" s="366"/>
    </row>
    <row r="41" spans="1:8">
      <c r="A41" s="431" t="s">
        <v>798</v>
      </c>
      <c r="B41" s="366"/>
      <c r="C41" s="366"/>
      <c r="D41" s="366"/>
      <c r="E41" s="366"/>
      <c r="F41" s="366"/>
      <c r="G41" s="366"/>
      <c r="H41" s="366"/>
    </row>
    <row r="42" spans="1:8">
      <c r="A42" s="431" t="s">
        <v>799</v>
      </c>
      <c r="B42" s="366"/>
      <c r="C42" s="366"/>
      <c r="D42" s="366"/>
      <c r="E42" s="366"/>
      <c r="F42" s="366"/>
      <c r="G42" s="366"/>
      <c r="H42" s="366"/>
    </row>
    <row r="43" spans="1:8">
      <c r="A43" s="11"/>
      <c r="B43" s="3"/>
      <c r="C43" s="3"/>
      <c r="D43" s="3"/>
      <c r="E43" s="3"/>
      <c r="F43" s="3"/>
      <c r="G43" s="3"/>
      <c r="H43" s="3"/>
    </row>
    <row r="44" spans="1:8">
      <c r="A44" s="3"/>
      <c r="B44" s="3"/>
      <c r="C44" s="3"/>
      <c r="D44" s="3"/>
      <c r="E44" s="3"/>
      <c r="F44" s="3"/>
      <c r="G44" s="3"/>
      <c r="H44" s="3"/>
    </row>
    <row r="45" spans="1:8">
      <c r="A45" s="360" t="s">
        <v>800</v>
      </c>
      <c r="B45" s="366"/>
      <c r="C45" s="366"/>
      <c r="D45" s="366"/>
      <c r="E45" s="366"/>
      <c r="F45" s="366"/>
      <c r="G45" s="366"/>
      <c r="H45" s="366"/>
    </row>
    <row r="46" spans="1:8">
      <c r="A46" s="11"/>
      <c r="B46" s="3"/>
      <c r="C46" s="3"/>
      <c r="D46" s="3"/>
      <c r="E46" s="3"/>
      <c r="F46" s="3"/>
      <c r="G46" s="3"/>
      <c r="H46" s="3"/>
    </row>
    <row r="47" spans="1:8" ht="240.75" customHeight="1">
      <c r="A47" s="3"/>
      <c r="B47" s="3"/>
      <c r="C47" s="3"/>
      <c r="D47" s="3"/>
      <c r="E47" s="3"/>
      <c r="F47" s="3"/>
      <c r="G47" s="3"/>
      <c r="H47" s="3"/>
    </row>
    <row r="48" spans="1:8" ht="14.25" customHeight="1">
      <c r="A48" s="360" t="s">
        <v>801</v>
      </c>
      <c r="B48" s="360"/>
      <c r="C48" s="360"/>
      <c r="D48" s="360"/>
      <c r="E48" s="360"/>
      <c r="F48" s="360"/>
      <c r="G48" s="360"/>
      <c r="H48" s="360"/>
    </row>
    <row r="49" spans="1:8" ht="40.5" customHeight="1">
      <c r="A49" s="373" t="s">
        <v>1270</v>
      </c>
      <c r="B49" s="365"/>
      <c r="C49" s="365"/>
      <c r="D49" s="365"/>
      <c r="E49" s="365"/>
      <c r="F49" s="365"/>
      <c r="G49" s="365"/>
      <c r="H49" s="365"/>
    </row>
    <row r="50" spans="1:8" ht="25.5" customHeight="1">
      <c r="A50" s="436" t="s">
        <v>1269</v>
      </c>
      <c r="B50" s="437"/>
      <c r="C50" s="437"/>
      <c r="D50" s="437"/>
      <c r="E50" s="437"/>
      <c r="F50" s="437"/>
      <c r="G50" s="437"/>
      <c r="H50" s="437"/>
    </row>
    <row r="51" spans="1:8" ht="88.5" customHeight="1">
      <c r="A51" s="411" t="s">
        <v>1275</v>
      </c>
      <c r="B51" s="412"/>
      <c r="C51" s="412"/>
      <c r="D51" s="412"/>
      <c r="E51" s="412"/>
      <c r="F51" s="412"/>
      <c r="G51" s="412"/>
      <c r="H51" s="412"/>
    </row>
    <row r="52" spans="1:8" ht="26.25" customHeight="1">
      <c r="A52" s="373" t="s">
        <v>1249</v>
      </c>
      <c r="B52" s="365"/>
      <c r="C52" s="365"/>
      <c r="D52" s="365"/>
      <c r="E52" s="365"/>
      <c r="F52" s="365"/>
      <c r="G52" s="365"/>
      <c r="H52" s="365"/>
    </row>
    <row r="53" spans="1:8" ht="40.5" customHeight="1">
      <c r="A53" s="373" t="s">
        <v>1248</v>
      </c>
      <c r="B53" s="365"/>
      <c r="C53" s="365"/>
      <c r="D53" s="365"/>
      <c r="E53" s="365"/>
      <c r="F53" s="365"/>
      <c r="G53" s="365"/>
      <c r="H53" s="365"/>
    </row>
    <row r="54" spans="1:8">
      <c r="A54" s="3"/>
      <c r="B54" s="3"/>
      <c r="C54" s="3"/>
      <c r="D54" s="3"/>
      <c r="E54" s="3"/>
      <c r="F54" s="3"/>
      <c r="G54" s="3"/>
      <c r="H54" s="3"/>
    </row>
    <row r="55" spans="1:8" ht="13.5">
      <c r="A55" s="370" t="s">
        <v>59</v>
      </c>
      <c r="B55" s="366"/>
      <c r="C55" s="366"/>
      <c r="D55" s="366"/>
      <c r="E55" s="366"/>
      <c r="F55" s="366"/>
      <c r="G55" s="366"/>
      <c r="H55" s="366"/>
    </row>
    <row r="56" spans="1:8">
      <c r="A56" s="11"/>
      <c r="B56" s="3"/>
      <c r="C56" s="3"/>
      <c r="D56" s="3"/>
      <c r="E56" s="3"/>
      <c r="F56" s="3"/>
      <c r="G56" s="3"/>
      <c r="H56" s="3"/>
    </row>
    <row r="57" spans="1:8" ht="37.5" customHeight="1">
      <c r="A57" s="360" t="s">
        <v>722</v>
      </c>
      <c r="B57" s="366"/>
      <c r="C57" s="366"/>
      <c r="D57" s="366"/>
      <c r="E57" s="366"/>
      <c r="F57" s="366"/>
      <c r="G57" s="366"/>
      <c r="H57" s="366"/>
    </row>
    <row r="58" spans="1:8">
      <c r="A58" s="11"/>
      <c r="B58" s="3"/>
      <c r="C58" s="3"/>
      <c r="D58" s="3"/>
      <c r="E58" s="3"/>
      <c r="F58" s="3"/>
      <c r="G58" s="3"/>
      <c r="H58" s="3"/>
    </row>
    <row r="59" spans="1:8" ht="12.75" customHeight="1">
      <c r="A59" s="201"/>
      <c r="B59" s="432" t="s">
        <v>724</v>
      </c>
      <c r="C59" s="159" t="s">
        <v>748</v>
      </c>
      <c r="D59" s="159"/>
      <c r="E59" s="433" t="s">
        <v>725</v>
      </c>
      <c r="F59" s="433"/>
      <c r="G59" s="433"/>
      <c r="H59" s="159"/>
    </row>
    <row r="60" spans="1:8">
      <c r="A60" s="201" t="s">
        <v>723</v>
      </c>
      <c r="B60" s="432"/>
      <c r="C60" s="159" t="s">
        <v>749</v>
      </c>
      <c r="D60" s="159" t="s">
        <v>383</v>
      </c>
      <c r="E60" s="433" t="s">
        <v>385</v>
      </c>
      <c r="F60" s="433"/>
      <c r="G60" s="433"/>
      <c r="H60" s="159" t="s">
        <v>386</v>
      </c>
    </row>
    <row r="61" spans="1:8">
      <c r="A61" s="159"/>
      <c r="B61" s="432"/>
      <c r="C61" s="159" t="s">
        <v>16</v>
      </c>
      <c r="D61" s="159" t="s">
        <v>361</v>
      </c>
      <c r="E61" s="159" t="s">
        <v>901</v>
      </c>
      <c r="F61" s="159" t="s">
        <v>978</v>
      </c>
      <c r="G61" s="159" t="s">
        <v>1054</v>
      </c>
      <c r="H61" s="159" t="s">
        <v>390</v>
      </c>
    </row>
    <row r="62" spans="1:8">
      <c r="A62" s="98" t="s">
        <v>726</v>
      </c>
      <c r="B62" s="94"/>
      <c r="C62" s="94"/>
      <c r="D62" s="161"/>
      <c r="E62" s="94"/>
      <c r="F62" s="94"/>
      <c r="G62" s="94"/>
      <c r="H62" s="23"/>
    </row>
    <row r="63" spans="1:8">
      <c r="A63" s="15" t="s">
        <v>727</v>
      </c>
      <c r="B63" s="41">
        <v>1</v>
      </c>
      <c r="C63" s="244">
        <v>-6.9000000000000006E-2</v>
      </c>
      <c r="D63" s="161">
        <v>-7.3</v>
      </c>
      <c r="E63" s="49">
        <v>-5.4</v>
      </c>
      <c r="F63" s="49">
        <v>-4.5</v>
      </c>
      <c r="G63" s="49">
        <v>-3.7</v>
      </c>
      <c r="H63" s="104" t="s">
        <v>392</v>
      </c>
    </row>
    <row r="64" spans="1:8">
      <c r="A64" s="15" t="s">
        <v>915</v>
      </c>
      <c r="B64" s="41"/>
      <c r="C64" s="111">
        <v>1862</v>
      </c>
      <c r="D64" s="160">
        <v>1904</v>
      </c>
      <c r="E64" s="56">
        <v>1936</v>
      </c>
      <c r="F64" s="56">
        <v>1979</v>
      </c>
      <c r="G64" s="56">
        <v>2031</v>
      </c>
      <c r="H64" s="104" t="s">
        <v>392</v>
      </c>
    </row>
    <row r="65" spans="1:8">
      <c r="A65" s="15" t="s">
        <v>728</v>
      </c>
      <c r="B65" s="41">
        <v>2</v>
      </c>
      <c r="C65" s="244">
        <v>0.59099999999999997</v>
      </c>
      <c r="D65" s="247">
        <v>61</v>
      </c>
      <c r="E65" s="49">
        <v>62.4</v>
      </c>
      <c r="F65" s="49">
        <v>63.4</v>
      </c>
      <c r="G65" s="49">
        <v>64.099999999999994</v>
      </c>
      <c r="H65" s="104" t="s">
        <v>391</v>
      </c>
    </row>
    <row r="66" spans="1:8">
      <c r="A66" s="15" t="s">
        <v>729</v>
      </c>
      <c r="B66" s="112"/>
      <c r="C66" s="111">
        <v>1030</v>
      </c>
      <c r="D66" s="160">
        <v>1081</v>
      </c>
      <c r="E66" s="56">
        <v>1145</v>
      </c>
      <c r="F66" s="56">
        <v>1200</v>
      </c>
      <c r="G66" s="56">
        <v>1256</v>
      </c>
      <c r="H66" s="104" t="s">
        <v>392</v>
      </c>
    </row>
    <row r="67" spans="1:8">
      <c r="A67" s="15" t="s">
        <v>872</v>
      </c>
      <c r="B67" s="112"/>
      <c r="C67" s="245">
        <v>5.0000000000000001E-3</v>
      </c>
      <c r="D67" s="161">
        <v>0.5</v>
      </c>
      <c r="E67" s="57">
        <v>0.4</v>
      </c>
      <c r="F67" s="57">
        <v>0.3</v>
      </c>
      <c r="G67" s="57">
        <v>0.5</v>
      </c>
      <c r="H67" s="104" t="s">
        <v>795</v>
      </c>
    </row>
    <row r="68" spans="1:8" s="278" customFormat="1">
      <c r="A68" s="25" t="s">
        <v>997</v>
      </c>
      <c r="B68" s="112"/>
      <c r="C68" s="245">
        <v>3.6999999999999998E-2</v>
      </c>
      <c r="D68" s="161">
        <v>3.4</v>
      </c>
      <c r="E68" s="289">
        <v>3</v>
      </c>
      <c r="F68" s="279">
        <v>3.5</v>
      </c>
      <c r="G68" s="279">
        <v>3.2</v>
      </c>
      <c r="H68" s="290" t="s">
        <v>391</v>
      </c>
    </row>
    <row r="69" spans="1:8">
      <c r="A69" s="15" t="s">
        <v>873</v>
      </c>
      <c r="B69" s="112"/>
      <c r="C69" s="245">
        <v>0.20899999999999999</v>
      </c>
      <c r="D69" s="161">
        <v>19.5</v>
      </c>
      <c r="E69" s="57">
        <v>17.100000000000001</v>
      </c>
      <c r="F69" s="289">
        <v>16</v>
      </c>
      <c r="G69" s="57">
        <v>17.2</v>
      </c>
      <c r="H69" s="104" t="s">
        <v>391</v>
      </c>
    </row>
    <row r="70" spans="1:8">
      <c r="A70" s="181" t="s">
        <v>874</v>
      </c>
      <c r="B70" s="191"/>
      <c r="C70" s="246">
        <v>0.13200000000000001</v>
      </c>
      <c r="D70" s="170">
        <v>13.3</v>
      </c>
      <c r="E70" s="129">
        <v>12.5</v>
      </c>
      <c r="F70" s="129">
        <v>13.5</v>
      </c>
      <c r="G70" s="129">
        <v>13.4</v>
      </c>
      <c r="H70" s="199" t="s">
        <v>795</v>
      </c>
    </row>
    <row r="71" spans="1:8">
      <c r="A71" s="113" t="s">
        <v>875</v>
      </c>
      <c r="B71" s="112"/>
      <c r="C71" s="57"/>
      <c r="D71" s="161"/>
      <c r="E71" s="57"/>
      <c r="F71" s="57"/>
      <c r="G71" s="57"/>
      <c r="H71" s="104"/>
    </row>
    <row r="72" spans="1:8">
      <c r="A72" s="15" t="s">
        <v>876</v>
      </c>
      <c r="B72" s="41">
        <v>3</v>
      </c>
      <c r="C72" s="245">
        <v>0.42299999999999999</v>
      </c>
      <c r="D72" s="161">
        <v>40.200000000000003</v>
      </c>
      <c r="E72" s="57">
        <v>35.799999999999997</v>
      </c>
      <c r="F72" s="57">
        <v>36.5</v>
      </c>
      <c r="G72" s="57">
        <v>32.299999999999997</v>
      </c>
      <c r="H72" s="104" t="s">
        <v>392</v>
      </c>
    </row>
    <row r="73" spans="1:8" s="278" customFormat="1">
      <c r="A73" s="283" t="s">
        <v>998</v>
      </c>
      <c r="B73" s="280"/>
      <c r="C73" s="245">
        <v>0.13</v>
      </c>
      <c r="D73" s="161">
        <v>13.1</v>
      </c>
      <c r="E73" s="289">
        <v>13</v>
      </c>
      <c r="F73" s="289">
        <v>13</v>
      </c>
      <c r="G73" s="289">
        <v>13</v>
      </c>
      <c r="H73" s="290" t="s">
        <v>391</v>
      </c>
    </row>
    <row r="74" spans="1:8">
      <c r="A74" s="15" t="s">
        <v>877</v>
      </c>
      <c r="B74" s="41"/>
      <c r="C74" s="244">
        <v>-8.9999999999999993E-3</v>
      </c>
      <c r="D74" s="161">
        <v>-0.9</v>
      </c>
      <c r="E74" s="49">
        <v>-0.7</v>
      </c>
      <c r="F74" s="49">
        <v>-0.6</v>
      </c>
      <c r="G74" s="49">
        <v>-0.6</v>
      </c>
      <c r="H74" s="104" t="s">
        <v>795</v>
      </c>
    </row>
    <row r="75" spans="1:8">
      <c r="A75" s="15" t="s">
        <v>878</v>
      </c>
      <c r="B75" s="41"/>
      <c r="C75" s="111">
        <v>12845</v>
      </c>
      <c r="D75" s="160">
        <v>12807</v>
      </c>
      <c r="E75" s="56">
        <v>12877</v>
      </c>
      <c r="F75" s="56">
        <v>12770</v>
      </c>
      <c r="G75" s="56">
        <v>12669</v>
      </c>
      <c r="H75" s="104" t="s">
        <v>391</v>
      </c>
    </row>
    <row r="76" spans="1:8">
      <c r="A76" s="15" t="s">
        <v>879</v>
      </c>
      <c r="B76" s="41">
        <v>4</v>
      </c>
      <c r="C76" s="245">
        <v>2.4049999999999998</v>
      </c>
      <c r="D76" s="161">
        <v>139.4</v>
      </c>
      <c r="E76" s="57">
        <v>139.69999999999999</v>
      </c>
      <c r="F76" s="57">
        <v>139.6</v>
      </c>
      <c r="G76" s="57">
        <v>139.69999999999999</v>
      </c>
      <c r="H76" s="104" t="s">
        <v>795</v>
      </c>
    </row>
    <row r="77" spans="1:8">
      <c r="A77" s="181" t="s">
        <v>880</v>
      </c>
      <c r="B77" s="142"/>
      <c r="C77" s="200">
        <v>324</v>
      </c>
      <c r="D77" s="170">
        <v>306</v>
      </c>
      <c r="E77" s="129">
        <v>290</v>
      </c>
      <c r="F77" s="129">
        <v>309</v>
      </c>
      <c r="G77" s="129">
        <v>290</v>
      </c>
      <c r="H77" s="199" t="s">
        <v>392</v>
      </c>
    </row>
    <row r="78" spans="1:8">
      <c r="A78" s="113" t="s">
        <v>999</v>
      </c>
      <c r="B78" s="41"/>
      <c r="C78" s="57"/>
      <c r="D78" s="161"/>
      <c r="E78" s="57"/>
      <c r="F78" s="57"/>
      <c r="G78" s="57"/>
      <c r="H78" s="104"/>
    </row>
    <row r="79" spans="1:8">
      <c r="A79" s="15" t="s">
        <v>794</v>
      </c>
      <c r="B79" s="41"/>
      <c r="C79" s="119">
        <v>22617</v>
      </c>
      <c r="D79" s="160">
        <v>30717</v>
      </c>
      <c r="E79" s="56">
        <v>23242</v>
      </c>
      <c r="F79" s="56">
        <v>18530</v>
      </c>
      <c r="G79" s="56">
        <v>17349</v>
      </c>
      <c r="H79" s="104" t="s">
        <v>391</v>
      </c>
    </row>
    <row r="80" spans="1:8">
      <c r="A80" s="15" t="s">
        <v>60</v>
      </c>
      <c r="B80" s="41"/>
      <c r="C80" s="57" t="s">
        <v>881</v>
      </c>
      <c r="D80" s="161" t="s">
        <v>61</v>
      </c>
      <c r="E80" s="49" t="s">
        <v>62</v>
      </c>
      <c r="F80" s="49" t="s">
        <v>63</v>
      </c>
      <c r="G80" s="49" t="s">
        <v>64</v>
      </c>
      <c r="H80" s="104" t="s">
        <v>391</v>
      </c>
    </row>
    <row r="81" spans="1:8">
      <c r="A81" s="15" t="s">
        <v>882</v>
      </c>
      <c r="B81" s="41"/>
      <c r="C81" s="57" t="s">
        <v>65</v>
      </c>
      <c r="D81" s="161" t="s">
        <v>66</v>
      </c>
      <c r="E81" s="49" t="s">
        <v>67</v>
      </c>
      <c r="F81" s="49" t="s">
        <v>68</v>
      </c>
      <c r="G81" s="49" t="s">
        <v>69</v>
      </c>
      <c r="H81" s="104" t="s">
        <v>391</v>
      </c>
    </row>
    <row r="82" spans="1:8">
      <c r="A82" s="15" t="s">
        <v>70</v>
      </c>
      <c r="B82" s="41"/>
      <c r="C82" s="57" t="s">
        <v>71</v>
      </c>
      <c r="D82" s="161" t="s">
        <v>72</v>
      </c>
      <c r="E82" s="49" t="s">
        <v>73</v>
      </c>
      <c r="F82" s="49" t="s">
        <v>74</v>
      </c>
      <c r="G82" s="49" t="s">
        <v>75</v>
      </c>
      <c r="H82" s="104" t="s">
        <v>391</v>
      </c>
    </row>
    <row r="83" spans="1:8">
      <c r="A83" s="15" t="s">
        <v>76</v>
      </c>
      <c r="B83" s="41" t="s">
        <v>894</v>
      </c>
      <c r="C83" s="57" t="s">
        <v>883</v>
      </c>
      <c r="D83" s="161" t="s">
        <v>884</v>
      </c>
      <c r="E83" s="57" t="s">
        <v>885</v>
      </c>
      <c r="F83" s="57" t="s">
        <v>886</v>
      </c>
      <c r="G83" s="57" t="s">
        <v>887</v>
      </c>
      <c r="H83" s="104" t="s">
        <v>392</v>
      </c>
    </row>
    <row r="84" spans="1:8">
      <c r="A84" s="15" t="s">
        <v>888</v>
      </c>
      <c r="B84" s="41"/>
      <c r="C84" s="57" t="s">
        <v>889</v>
      </c>
      <c r="D84" s="161" t="s">
        <v>890</v>
      </c>
      <c r="E84" s="57" t="s">
        <v>891</v>
      </c>
      <c r="F84" s="57" t="s">
        <v>892</v>
      </c>
      <c r="G84" s="57" t="s">
        <v>893</v>
      </c>
      <c r="H84" s="104" t="s">
        <v>391</v>
      </c>
    </row>
    <row r="85" spans="1:8">
      <c r="A85" s="181" t="s">
        <v>77</v>
      </c>
      <c r="B85" s="142" t="s">
        <v>78</v>
      </c>
      <c r="C85" s="129" t="s">
        <v>895</v>
      </c>
      <c r="D85" s="170" t="s">
        <v>896</v>
      </c>
      <c r="E85" s="129" t="s">
        <v>897</v>
      </c>
      <c r="F85" s="129" t="s">
        <v>898</v>
      </c>
      <c r="G85" s="129" t="s">
        <v>899</v>
      </c>
      <c r="H85" s="199" t="s">
        <v>391</v>
      </c>
    </row>
    <row r="86" spans="1:8">
      <c r="A86" s="11"/>
      <c r="B86" s="3"/>
      <c r="C86" s="3"/>
      <c r="D86" s="3"/>
      <c r="E86" s="3"/>
      <c r="F86" s="3"/>
      <c r="G86" s="3"/>
      <c r="H86" s="3"/>
    </row>
    <row r="87" spans="1:8">
      <c r="A87" s="431" t="s">
        <v>796</v>
      </c>
      <c r="B87" s="431"/>
      <c r="C87" s="431"/>
      <c r="D87" s="431"/>
      <c r="E87" s="431"/>
      <c r="F87" s="431"/>
      <c r="G87" s="431"/>
      <c r="H87" s="431"/>
    </row>
    <row r="88" spans="1:8">
      <c r="A88" s="431" t="s">
        <v>797</v>
      </c>
      <c r="B88" s="366"/>
      <c r="C88" s="366"/>
      <c r="D88" s="366"/>
      <c r="E88" s="366"/>
      <c r="F88" s="366"/>
      <c r="G88" s="366"/>
      <c r="H88" s="366"/>
    </row>
    <row r="89" spans="1:8">
      <c r="A89" s="431" t="s">
        <v>798</v>
      </c>
      <c r="B89" s="366"/>
      <c r="C89" s="366"/>
      <c r="D89" s="366"/>
      <c r="E89" s="366"/>
      <c r="F89" s="366"/>
      <c r="G89" s="366"/>
      <c r="H89" s="366"/>
    </row>
    <row r="90" spans="1:8">
      <c r="A90" s="431" t="s">
        <v>799</v>
      </c>
      <c r="B90" s="366"/>
      <c r="C90" s="366"/>
      <c r="D90" s="366"/>
      <c r="E90" s="366"/>
      <c r="F90" s="366"/>
      <c r="G90" s="366"/>
      <c r="H90" s="366"/>
    </row>
    <row r="91" spans="1:8">
      <c r="A91" s="11"/>
      <c r="B91" s="3"/>
      <c r="C91" s="3"/>
      <c r="D91" s="3"/>
      <c r="E91" s="3"/>
      <c r="F91" s="3"/>
      <c r="G91" s="3"/>
      <c r="H91" s="3"/>
    </row>
    <row r="92" spans="1:8">
      <c r="A92" s="23" t="s">
        <v>900</v>
      </c>
      <c r="B92" s="3"/>
      <c r="C92" s="3"/>
      <c r="D92" s="3"/>
      <c r="E92" s="3"/>
      <c r="F92" s="3"/>
      <c r="G92" s="3"/>
      <c r="H92" s="3"/>
    </row>
    <row r="93" spans="1:8">
      <c r="A93" s="23"/>
      <c r="B93" s="3"/>
      <c r="C93" s="3"/>
      <c r="D93" s="3"/>
      <c r="E93" s="3"/>
      <c r="F93" s="3"/>
      <c r="G93" s="3"/>
      <c r="H93" s="3"/>
    </row>
    <row r="94" spans="1:8" ht="26.25" customHeight="1">
      <c r="A94" s="430" t="s">
        <v>914</v>
      </c>
      <c r="B94" s="366"/>
      <c r="C94" s="366"/>
      <c r="D94" s="366"/>
      <c r="E94" s="366"/>
      <c r="F94" s="366"/>
      <c r="G94" s="366"/>
      <c r="H94" s="366"/>
    </row>
    <row r="95" spans="1:8">
      <c r="A95" s="11"/>
      <c r="B95" s="3"/>
      <c r="C95" s="3"/>
      <c r="D95" s="3"/>
      <c r="E95" s="3"/>
      <c r="F95" s="3"/>
      <c r="G95" s="3"/>
      <c r="H95" s="3"/>
    </row>
    <row r="96" spans="1:8" ht="39" customHeight="1">
      <c r="A96" s="430" t="s">
        <v>275</v>
      </c>
      <c r="B96" s="366"/>
      <c r="C96" s="366"/>
      <c r="D96" s="366"/>
      <c r="E96" s="366"/>
      <c r="F96" s="366"/>
      <c r="G96" s="366"/>
      <c r="H96" s="366"/>
    </row>
    <row r="97" spans="1:8">
      <c r="A97" s="11"/>
      <c r="B97" s="3"/>
      <c r="C97" s="3"/>
      <c r="D97" s="3"/>
      <c r="E97" s="3"/>
      <c r="F97" s="3"/>
      <c r="G97" s="3"/>
      <c r="H97" s="3"/>
    </row>
    <row r="98" spans="1:8" ht="25.5" customHeight="1">
      <c r="A98" s="430" t="s">
        <v>79</v>
      </c>
      <c r="B98" s="366"/>
      <c r="C98" s="366"/>
      <c r="D98" s="366"/>
      <c r="E98" s="366"/>
      <c r="F98" s="366"/>
      <c r="G98" s="366"/>
      <c r="H98" s="366"/>
    </row>
    <row r="99" spans="1:8">
      <c r="A99" s="11"/>
      <c r="B99" s="3"/>
      <c r="C99" s="3"/>
      <c r="D99" s="3"/>
      <c r="E99" s="3"/>
      <c r="F99" s="3"/>
      <c r="G99" s="3"/>
      <c r="H99" s="3"/>
    </row>
    <row r="100" spans="1:8" ht="38.25" customHeight="1">
      <c r="A100" s="430" t="s">
        <v>1076</v>
      </c>
      <c r="B100" s="430"/>
      <c r="C100" s="430"/>
      <c r="D100" s="430"/>
      <c r="E100" s="430"/>
      <c r="F100" s="430"/>
      <c r="G100" s="430"/>
      <c r="H100" s="430"/>
    </row>
    <row r="101" spans="1:8">
      <c r="A101" s="11"/>
      <c r="B101" s="3"/>
      <c r="C101" s="3"/>
      <c r="D101" s="3"/>
      <c r="E101" s="3"/>
      <c r="F101" s="3"/>
      <c r="G101" s="3"/>
      <c r="H101" s="3"/>
    </row>
    <row r="102" spans="1:8" ht="39.75" customHeight="1">
      <c r="A102" s="430" t="s">
        <v>1077</v>
      </c>
      <c r="B102" s="430"/>
      <c r="C102" s="430"/>
      <c r="D102" s="430"/>
      <c r="E102" s="430"/>
      <c r="F102" s="430"/>
      <c r="G102" s="430"/>
      <c r="H102" s="430"/>
    </row>
    <row r="103" spans="1:8">
      <c r="A103" s="202"/>
      <c r="B103" s="202"/>
      <c r="C103" s="202"/>
      <c r="D103" s="202"/>
      <c r="E103" s="202"/>
      <c r="F103" s="202"/>
      <c r="G103" s="202"/>
      <c r="H103" s="202"/>
    </row>
    <row r="104" spans="1:8" ht="65.25" customHeight="1">
      <c r="A104" s="435" t="s">
        <v>838</v>
      </c>
      <c r="B104" s="435"/>
      <c r="C104" s="435"/>
      <c r="D104" s="435"/>
      <c r="E104" s="435"/>
      <c r="F104" s="435"/>
      <c r="G104" s="435"/>
      <c r="H104" s="435"/>
    </row>
    <row r="105" spans="1:8">
      <c r="A105" s="11"/>
      <c r="B105" s="3"/>
      <c r="C105" s="3"/>
      <c r="D105" s="3"/>
      <c r="E105" s="3"/>
      <c r="F105" s="3"/>
      <c r="G105" s="3"/>
      <c r="H105" s="3"/>
    </row>
    <row r="106" spans="1:8" ht="13.5">
      <c r="A106" s="370" t="s">
        <v>80</v>
      </c>
      <c r="B106" s="366"/>
      <c r="C106" s="366"/>
      <c r="D106" s="366"/>
      <c r="E106" s="366"/>
      <c r="F106" s="366"/>
      <c r="G106" s="366"/>
      <c r="H106" s="366"/>
    </row>
    <row r="107" spans="1:8">
      <c r="A107" s="11"/>
      <c r="B107" s="3"/>
      <c r="C107" s="3"/>
      <c r="D107" s="3"/>
      <c r="E107" s="3"/>
      <c r="F107" s="3"/>
      <c r="G107" s="3"/>
      <c r="H107" s="3"/>
    </row>
    <row r="108" spans="1:8" ht="38.25" customHeight="1">
      <c r="A108" s="360" t="s">
        <v>231</v>
      </c>
      <c r="B108" s="366"/>
      <c r="C108" s="366"/>
      <c r="D108" s="366"/>
      <c r="E108" s="366"/>
      <c r="F108" s="366"/>
      <c r="G108" s="366"/>
      <c r="H108" s="366"/>
    </row>
    <row r="109" spans="1:8">
      <c r="A109" s="11"/>
      <c r="B109" s="3"/>
      <c r="C109" s="3"/>
      <c r="D109" s="3"/>
      <c r="E109" s="3"/>
      <c r="F109" s="3"/>
      <c r="G109" s="3"/>
      <c r="H109" s="3"/>
    </row>
    <row r="110" spans="1:8" ht="12.75" customHeight="1">
      <c r="A110" s="201"/>
      <c r="B110" s="432"/>
      <c r="C110" s="159" t="s">
        <v>748</v>
      </c>
      <c r="D110" s="159"/>
      <c r="E110" s="433" t="s">
        <v>725</v>
      </c>
      <c r="F110" s="433"/>
      <c r="G110" s="433"/>
      <c r="H110"/>
    </row>
    <row r="111" spans="1:8" ht="12.75" customHeight="1">
      <c r="A111" s="201" t="s">
        <v>723</v>
      </c>
      <c r="B111" s="432"/>
      <c r="C111" s="159" t="s">
        <v>749</v>
      </c>
      <c r="D111" s="159" t="s">
        <v>383</v>
      </c>
      <c r="E111" s="433" t="s">
        <v>385</v>
      </c>
      <c r="F111" s="433"/>
      <c r="G111" s="433"/>
      <c r="H111" s="3"/>
    </row>
    <row r="112" spans="1:8" ht="12.75" customHeight="1">
      <c r="A112" s="159"/>
      <c r="B112" s="432"/>
      <c r="C112" s="159" t="s">
        <v>16</v>
      </c>
      <c r="D112" s="159" t="s">
        <v>361</v>
      </c>
      <c r="E112" s="159" t="s">
        <v>901</v>
      </c>
      <c r="F112" s="159" t="s">
        <v>978</v>
      </c>
      <c r="G112" s="159" t="s">
        <v>1054</v>
      </c>
      <c r="H112" s="3"/>
    </row>
    <row r="113" spans="1:8" ht="12.75" customHeight="1">
      <c r="A113" s="411" t="s">
        <v>1000</v>
      </c>
      <c r="B113" s="428"/>
      <c r="C113" s="57" t="s">
        <v>232</v>
      </c>
      <c r="D113" s="160" t="s">
        <v>233</v>
      </c>
      <c r="E113" s="57" t="s">
        <v>234</v>
      </c>
      <c r="F113" s="57" t="s">
        <v>235</v>
      </c>
      <c r="G113" s="57" t="s">
        <v>236</v>
      </c>
      <c r="H113" s="3"/>
    </row>
    <row r="114" spans="1:8">
      <c r="A114" s="434" t="s">
        <v>237</v>
      </c>
      <c r="B114" s="434"/>
      <c r="C114" s="129" t="s">
        <v>238</v>
      </c>
      <c r="D114" s="176" t="s">
        <v>239</v>
      </c>
      <c r="E114" s="129" t="s">
        <v>240</v>
      </c>
      <c r="F114" s="129" t="s">
        <v>241</v>
      </c>
      <c r="G114" s="129" t="s">
        <v>242</v>
      </c>
      <c r="H114" s="3"/>
    </row>
    <row r="115" spans="1:8">
      <c r="A115" s="109"/>
      <c r="B115"/>
      <c r="C115"/>
      <c r="D115"/>
      <c r="E115"/>
      <c r="F115"/>
      <c r="G115"/>
      <c r="H115"/>
    </row>
  </sheetData>
  <mergeCells count="49">
    <mergeCell ref="A27:H27"/>
    <mergeCell ref="A52:H52"/>
    <mergeCell ref="A53:H53"/>
    <mergeCell ref="A55:H55"/>
    <mergeCell ref="A50:H50"/>
    <mergeCell ref="A51:H51"/>
    <mergeCell ref="E30:G30"/>
    <mergeCell ref="A48:H48"/>
    <mergeCell ref="A45:H45"/>
    <mergeCell ref="A41:H41"/>
    <mergeCell ref="A42:H42"/>
    <mergeCell ref="E29:G29"/>
    <mergeCell ref="A40:H40"/>
    <mergeCell ref="A49:H49"/>
    <mergeCell ref="A114:B114"/>
    <mergeCell ref="A100:H100"/>
    <mergeCell ref="A102:H102"/>
    <mergeCell ref="A104:H104"/>
    <mergeCell ref="B110:B112"/>
    <mergeCell ref="A106:H106"/>
    <mergeCell ref="A108:H108"/>
    <mergeCell ref="E110:G110"/>
    <mergeCell ref="E111:G111"/>
    <mergeCell ref="A113:B113"/>
    <mergeCell ref="A57:H57"/>
    <mergeCell ref="A94:H94"/>
    <mergeCell ref="A96:H96"/>
    <mergeCell ref="A98:H98"/>
    <mergeCell ref="A89:H89"/>
    <mergeCell ref="A90:H90"/>
    <mergeCell ref="B59:B61"/>
    <mergeCell ref="E59:G59"/>
    <mergeCell ref="E60:G60"/>
    <mergeCell ref="A87:H87"/>
    <mergeCell ref="A88:H88"/>
    <mergeCell ref="A3:H3"/>
    <mergeCell ref="A8:H8"/>
    <mergeCell ref="A10:H10"/>
    <mergeCell ref="A11:H11"/>
    <mergeCell ref="A12:H12"/>
    <mergeCell ref="A7:H7"/>
    <mergeCell ref="A20:H20"/>
    <mergeCell ref="A21:H21"/>
    <mergeCell ref="A23:H23"/>
    <mergeCell ref="A13:H13"/>
    <mergeCell ref="A14:H14"/>
    <mergeCell ref="A16:H16"/>
    <mergeCell ref="A18:H18"/>
    <mergeCell ref="A19:H19"/>
  </mergeCells>
  <phoneticPr fontId="9" type="noConversion"/>
  <pageMargins left="0.74803149606299213" right="0.74803149606299213" top="0.98425196850393704" bottom="0.98425196850393704" header="0.51181102362204722" footer="0.51181102362204722"/>
  <pageSetup paperSize="9" firstPageNumber="42" orientation="portrait" useFirstPageNumber="1" r:id="rId1"/>
  <headerFooter alignWithMargins="0">
    <oddFooter>&amp;L&amp;8The Institute of Chartered Accountants in Australia&amp;C&amp;9&amp;P&amp;R&amp;8VICTORIAN CITY COUNCIL</oddFooter>
  </headerFooter>
  <rowBreaks count="2" manualBreakCount="2">
    <brk id="42" max="7" man="1"/>
    <brk id="54" max="7" man="1"/>
  </rowBreaks>
  <drawing r:id="rId2"/>
</worksheet>
</file>

<file path=xl/worksheets/sheet14.xml><?xml version="1.0" encoding="utf-8"?>
<worksheet xmlns="http://schemas.openxmlformats.org/spreadsheetml/2006/main" xmlns:r="http://schemas.openxmlformats.org/officeDocument/2006/relationships">
  <dimension ref="A1:F89"/>
  <sheetViews>
    <sheetView tabSelected="1" zoomScaleNormal="100" zoomScaleSheetLayoutView="100" workbookViewId="0">
      <selection activeCell="I42" sqref="I42"/>
    </sheetView>
  </sheetViews>
  <sheetFormatPr defaultRowHeight="12.75"/>
  <cols>
    <col min="1" max="1" width="31" style="86" customWidth="1"/>
    <col min="2" max="5" width="12" style="81" customWidth="1"/>
    <col min="6" max="6" width="9.140625" style="81"/>
    <col min="7" max="7" width="10.5703125" customWidth="1"/>
    <col min="8" max="8" width="10" customWidth="1"/>
  </cols>
  <sheetData>
    <row r="1" spans="1:6" ht="16.5">
      <c r="A1" s="193" t="s">
        <v>1189</v>
      </c>
      <c r="B1" s="66"/>
      <c r="C1" s="66"/>
      <c r="D1" s="66"/>
      <c r="E1" s="66"/>
      <c r="F1" s="66"/>
    </row>
    <row r="2" spans="1:6" ht="14.25">
      <c r="A2" s="2"/>
      <c r="B2" s="3"/>
      <c r="C2" s="3"/>
      <c r="D2" s="3"/>
    </row>
    <row r="3" spans="1:6" ht="27.75" customHeight="1">
      <c r="A3" s="358" t="s">
        <v>1190</v>
      </c>
      <c r="B3" s="358"/>
      <c r="C3" s="358"/>
      <c r="D3" s="358"/>
      <c r="E3" s="358"/>
      <c r="F3" s="358"/>
    </row>
    <row r="4" spans="1:6" ht="12.75" customHeight="1">
      <c r="A4" s="10"/>
      <c r="B4" s="3"/>
      <c r="C4" s="3"/>
      <c r="D4" s="3"/>
    </row>
    <row r="5" spans="1:6" ht="15">
      <c r="A5" s="342" t="s">
        <v>1191</v>
      </c>
      <c r="B5" s="168"/>
      <c r="C5" s="168"/>
      <c r="D5" s="168"/>
      <c r="E5" s="168"/>
      <c r="F5" s="168"/>
    </row>
    <row r="6" spans="1:6">
      <c r="A6" s="11"/>
      <c r="B6" s="3"/>
      <c r="C6" s="3"/>
      <c r="D6" s="3"/>
    </row>
    <row r="7" spans="1:6" ht="51.75" customHeight="1">
      <c r="A7" s="359" t="s">
        <v>1192</v>
      </c>
      <c r="B7" s="360"/>
      <c r="C7" s="360"/>
      <c r="D7" s="360"/>
      <c r="E7" s="360"/>
      <c r="F7" s="360"/>
    </row>
    <row r="8" spans="1:6">
      <c r="A8" s="11"/>
      <c r="B8" s="3"/>
      <c r="C8" s="3"/>
      <c r="D8" s="3"/>
    </row>
    <row r="9" spans="1:6" ht="87" customHeight="1">
      <c r="A9" s="359" t="s">
        <v>1193</v>
      </c>
      <c r="B9" s="360"/>
      <c r="C9" s="360"/>
      <c r="D9" s="360"/>
      <c r="E9" s="360"/>
      <c r="F9" s="360"/>
    </row>
    <row r="10" spans="1:6">
      <c r="A10" s="11"/>
      <c r="B10" s="3"/>
      <c r="C10" s="3"/>
      <c r="D10" s="3"/>
    </row>
    <row r="11" spans="1:6">
      <c r="A11" s="159"/>
      <c r="B11" s="186" t="s">
        <v>286</v>
      </c>
      <c r="C11" s="186" t="s">
        <v>287</v>
      </c>
      <c r="D11" s="3"/>
    </row>
    <row r="12" spans="1:6">
      <c r="A12" s="186" t="s">
        <v>288</v>
      </c>
      <c r="B12" s="186" t="s">
        <v>289</v>
      </c>
      <c r="C12" s="186" t="s">
        <v>290</v>
      </c>
      <c r="D12" s="3"/>
    </row>
    <row r="13" spans="1:6">
      <c r="A13" s="159"/>
      <c r="B13" s="186" t="s">
        <v>291</v>
      </c>
      <c r="C13" s="186" t="s">
        <v>291</v>
      </c>
      <c r="D13" s="3"/>
    </row>
    <row r="14" spans="1:6">
      <c r="A14" s="287" t="s">
        <v>387</v>
      </c>
      <c r="B14" s="258">
        <v>4.4999999999999998E-2</v>
      </c>
      <c r="C14" s="258">
        <v>0.05</v>
      </c>
      <c r="D14" s="3"/>
    </row>
    <row r="15" spans="1:6">
      <c r="A15" s="287" t="s">
        <v>388</v>
      </c>
      <c r="B15" s="258">
        <v>0.04</v>
      </c>
      <c r="C15" s="258">
        <v>4.8000000000000001E-2</v>
      </c>
      <c r="D15" s="3"/>
    </row>
    <row r="16" spans="1:6">
      <c r="A16" s="287" t="s">
        <v>389</v>
      </c>
      <c r="B16" s="258">
        <v>4.4999999999999998E-2</v>
      </c>
      <c r="C16" s="258">
        <v>4.8000000000000001E-2</v>
      </c>
      <c r="D16" s="3"/>
    </row>
    <row r="17" spans="1:6">
      <c r="A17" s="287" t="s">
        <v>219</v>
      </c>
      <c r="B17" s="259">
        <v>4.4999999999999998E-2</v>
      </c>
      <c r="C17" s="259">
        <v>5.1999999999999998E-2</v>
      </c>
      <c r="D17" s="3"/>
    </row>
    <row r="18" spans="1:6">
      <c r="A18" s="286" t="s">
        <v>16</v>
      </c>
      <c r="B18" s="260">
        <v>0.05</v>
      </c>
      <c r="C18" s="260">
        <v>5.7000000000000002E-2</v>
      </c>
      <c r="D18" s="3"/>
    </row>
    <row r="19" spans="1:6">
      <c r="A19" s="162" t="s">
        <v>292</v>
      </c>
      <c r="B19" s="261">
        <v>4.4999999999999998E-2</v>
      </c>
      <c r="C19" s="261">
        <v>5.0999999999999997E-2</v>
      </c>
      <c r="D19" s="3"/>
    </row>
    <row r="20" spans="1:6">
      <c r="A20" s="331" t="s">
        <v>1145</v>
      </c>
      <c r="B20" s="203">
        <v>516</v>
      </c>
      <c r="C20" s="203">
        <v>576</v>
      </c>
      <c r="D20" s="3"/>
    </row>
    <row r="21" spans="1:6">
      <c r="A21" s="431" t="s">
        <v>1078</v>
      </c>
      <c r="B21" s="366"/>
      <c r="C21" s="366"/>
      <c r="D21" s="366"/>
      <c r="E21" s="366"/>
      <c r="F21" s="366"/>
    </row>
    <row r="22" spans="1:6">
      <c r="A22" s="11"/>
      <c r="B22" s="3"/>
      <c r="C22" s="3"/>
      <c r="D22" s="3"/>
    </row>
    <row r="23" spans="1:6" ht="39.75" customHeight="1">
      <c r="A23" s="359" t="s">
        <v>1194</v>
      </c>
      <c r="B23" s="360"/>
      <c r="C23" s="360"/>
      <c r="D23" s="360"/>
      <c r="E23" s="360"/>
      <c r="F23" s="360"/>
    </row>
    <row r="24" spans="1:6">
      <c r="A24" s="11"/>
      <c r="B24" s="3"/>
      <c r="C24" s="3"/>
      <c r="D24" s="3"/>
    </row>
    <row r="25" spans="1:6" ht="13.5" customHeight="1">
      <c r="A25" s="65" t="s">
        <v>81</v>
      </c>
      <c r="B25" s="168"/>
      <c r="C25" s="168"/>
      <c r="D25" s="168"/>
      <c r="E25" s="168"/>
      <c r="F25" s="168"/>
    </row>
    <row r="26" spans="1:6">
      <c r="A26" s="11"/>
      <c r="B26" s="3"/>
      <c r="C26" s="3"/>
      <c r="D26" s="3"/>
    </row>
    <row r="27" spans="1:6" ht="77.25" customHeight="1">
      <c r="A27" s="359" t="s">
        <v>1195</v>
      </c>
      <c r="B27" s="360"/>
      <c r="C27" s="360"/>
      <c r="D27" s="360"/>
      <c r="E27" s="360"/>
      <c r="F27" s="360"/>
    </row>
    <row r="28" spans="1:6">
      <c r="A28" s="11"/>
      <c r="B28" s="3"/>
      <c r="C28" s="3"/>
      <c r="D28" s="3"/>
    </row>
    <row r="29" spans="1:6" ht="65.25" customHeight="1">
      <c r="A29" s="359" t="s">
        <v>1146</v>
      </c>
      <c r="B29" s="360"/>
      <c r="C29" s="360"/>
      <c r="D29" s="360"/>
      <c r="E29" s="360"/>
      <c r="F29" s="360"/>
    </row>
    <row r="30" spans="1:6">
      <c r="A30" s="11"/>
      <c r="B30" s="3"/>
      <c r="C30" s="3"/>
      <c r="D30" s="3"/>
    </row>
    <row r="31" spans="1:6">
      <c r="A31" s="186"/>
      <c r="B31" s="186" t="s">
        <v>293</v>
      </c>
      <c r="C31" s="186" t="s">
        <v>294</v>
      </c>
      <c r="D31" s="3"/>
    </row>
    <row r="32" spans="1:6">
      <c r="A32" s="186" t="s">
        <v>288</v>
      </c>
      <c r="B32" s="186" t="s">
        <v>295</v>
      </c>
      <c r="C32" s="186" t="s">
        <v>296</v>
      </c>
      <c r="D32" s="3"/>
    </row>
    <row r="33" spans="1:6">
      <c r="A33" s="186"/>
      <c r="B33" s="186" t="s">
        <v>297</v>
      </c>
      <c r="C33" s="186" t="s">
        <v>665</v>
      </c>
      <c r="D33" s="3"/>
    </row>
    <row r="34" spans="1:6">
      <c r="A34" s="266" t="s">
        <v>16</v>
      </c>
      <c r="B34" s="222">
        <v>5</v>
      </c>
      <c r="C34" s="116">
        <v>41195</v>
      </c>
      <c r="D34" s="3"/>
    </row>
    <row r="35" spans="1:6">
      <c r="A35" s="288" t="s">
        <v>1147</v>
      </c>
      <c r="B35" s="221">
        <v>3.9</v>
      </c>
      <c r="C35" s="206">
        <v>43457</v>
      </c>
      <c r="D35" s="3"/>
    </row>
    <row r="36" spans="1:6">
      <c r="A36" s="287" t="s">
        <v>901</v>
      </c>
      <c r="B36" s="222">
        <v>5</v>
      </c>
      <c r="C36" s="116">
        <v>46273</v>
      </c>
      <c r="D36" s="3"/>
    </row>
    <row r="37" spans="1:6">
      <c r="A37" s="287" t="s">
        <v>978</v>
      </c>
      <c r="B37" s="223">
        <v>5</v>
      </c>
      <c r="C37" s="116">
        <v>48725</v>
      </c>
      <c r="D37" s="3"/>
    </row>
    <row r="38" spans="1:6">
      <c r="A38" s="286" t="s">
        <v>1054</v>
      </c>
      <c r="B38" s="225">
        <v>5</v>
      </c>
      <c r="C38" s="213">
        <v>51263</v>
      </c>
      <c r="D38" s="3"/>
    </row>
    <row r="39" spans="1:6">
      <c r="A39" s="11"/>
      <c r="B39" s="3"/>
      <c r="C39" s="3"/>
      <c r="D39" s="3"/>
    </row>
    <row r="40" spans="1:6" ht="13.5">
      <c r="A40" s="370" t="s">
        <v>82</v>
      </c>
      <c r="B40" s="366"/>
      <c r="C40" s="366"/>
      <c r="D40" s="366"/>
      <c r="E40" s="366"/>
      <c r="F40" s="366"/>
    </row>
    <row r="41" spans="1:6">
      <c r="A41" s="11"/>
      <c r="B41" s="3"/>
      <c r="C41" s="3"/>
      <c r="D41" s="3"/>
    </row>
    <row r="42" spans="1:6">
      <c r="A42" s="359" t="s">
        <v>1196</v>
      </c>
      <c r="B42" s="366"/>
      <c r="C42" s="366"/>
      <c r="D42" s="366"/>
      <c r="E42" s="366"/>
      <c r="F42" s="366"/>
    </row>
    <row r="43" spans="1:6">
      <c r="A43" s="365" t="s">
        <v>1197</v>
      </c>
      <c r="B43" s="366"/>
      <c r="C43" s="366"/>
      <c r="D43" s="366"/>
      <c r="E43" s="366"/>
      <c r="F43" s="366"/>
    </row>
    <row r="44" spans="1:6">
      <c r="A44" s="365" t="s">
        <v>1199</v>
      </c>
      <c r="B44" s="366"/>
      <c r="C44" s="366"/>
      <c r="D44" s="366"/>
      <c r="E44" s="366"/>
      <c r="F44" s="366"/>
    </row>
    <row r="45" spans="1:6" s="343" customFormat="1">
      <c r="A45" s="365" t="s">
        <v>1198</v>
      </c>
      <c r="B45" s="366"/>
      <c r="C45" s="366"/>
      <c r="D45" s="366"/>
      <c r="E45" s="366"/>
      <c r="F45" s="366"/>
    </row>
    <row r="46" spans="1:6">
      <c r="A46" s="11"/>
      <c r="B46" s="3"/>
      <c r="C46" s="3"/>
      <c r="D46" s="3"/>
    </row>
    <row r="47" spans="1:6" ht="27.75" customHeight="1">
      <c r="A47" s="360" t="s">
        <v>298</v>
      </c>
      <c r="B47" s="366"/>
      <c r="C47" s="366"/>
      <c r="D47" s="366"/>
      <c r="E47" s="366"/>
      <c r="F47" s="366"/>
    </row>
    <row r="48" spans="1:6">
      <c r="A48" s="11"/>
      <c r="B48" s="3"/>
      <c r="C48" s="3"/>
      <c r="D48" s="3"/>
    </row>
    <row r="49" spans="1:6" ht="50.25" customHeight="1">
      <c r="A49" s="359" t="s">
        <v>1200</v>
      </c>
      <c r="B49" s="366"/>
      <c r="C49" s="366"/>
      <c r="D49" s="366"/>
      <c r="E49" s="366"/>
      <c r="F49" s="366"/>
    </row>
    <row r="50" spans="1:6">
      <c r="A50" s="11"/>
      <c r="B50" s="3"/>
      <c r="C50" s="3"/>
      <c r="D50" s="3"/>
    </row>
    <row r="51" spans="1:6" ht="51.75" customHeight="1">
      <c r="A51" s="360" t="s">
        <v>961</v>
      </c>
      <c r="B51" s="366"/>
      <c r="C51" s="366"/>
      <c r="D51" s="366"/>
      <c r="E51" s="366"/>
      <c r="F51" s="366"/>
    </row>
    <row r="52" spans="1:6">
      <c r="A52" s="11"/>
      <c r="B52" s="3"/>
      <c r="C52" s="3"/>
      <c r="D52" s="3"/>
    </row>
    <row r="53" spans="1:6" ht="89.25" customHeight="1">
      <c r="A53" s="359" t="s">
        <v>1201</v>
      </c>
      <c r="B53" s="366"/>
      <c r="C53" s="366"/>
      <c r="D53" s="366"/>
      <c r="E53" s="366"/>
      <c r="F53" s="366"/>
    </row>
    <row r="54" spans="1:6">
      <c r="A54" s="11"/>
      <c r="B54" s="3"/>
      <c r="C54" s="3"/>
      <c r="D54" s="3"/>
    </row>
    <row r="55" spans="1:6" ht="27" customHeight="1">
      <c r="A55" s="359" t="s">
        <v>1079</v>
      </c>
      <c r="B55" s="366"/>
      <c r="C55" s="366"/>
      <c r="D55" s="366"/>
      <c r="E55" s="366"/>
      <c r="F55" s="366"/>
    </row>
    <row r="56" spans="1:6">
      <c r="A56" s="11"/>
      <c r="B56" s="3"/>
      <c r="C56" s="3"/>
      <c r="D56" s="3"/>
    </row>
    <row r="57" spans="1:6" ht="25.5">
      <c r="A57" s="214" t="s">
        <v>299</v>
      </c>
      <c r="B57" s="214" t="s">
        <v>300</v>
      </c>
      <c r="C57" s="335" t="s">
        <v>16</v>
      </c>
      <c r="D57" s="263" t="s">
        <v>16</v>
      </c>
    </row>
    <row r="58" spans="1:6">
      <c r="A58" s="15" t="s">
        <v>301</v>
      </c>
      <c r="B58" s="41" t="s">
        <v>267</v>
      </c>
      <c r="C58" s="41">
        <v>0.24687100000000001</v>
      </c>
      <c r="D58" s="207">
        <v>0.25649899999999998</v>
      </c>
    </row>
    <row r="59" spans="1:6">
      <c r="A59" s="283" t="s">
        <v>1202</v>
      </c>
      <c r="B59" s="41" t="s">
        <v>267</v>
      </c>
      <c r="C59" s="41">
        <v>0.432172</v>
      </c>
      <c r="D59" s="207">
        <v>0.44902700000000001</v>
      </c>
    </row>
    <row r="60" spans="1:6">
      <c r="A60" s="15" t="s">
        <v>302</v>
      </c>
      <c r="B60" s="41" t="s">
        <v>267</v>
      </c>
      <c r="C60" s="41">
        <v>0.216086</v>
      </c>
      <c r="D60" s="207">
        <v>0.22451299999999999</v>
      </c>
    </row>
    <row r="61" spans="1:6">
      <c r="A61" s="15" t="s">
        <v>303</v>
      </c>
      <c r="B61" s="114" t="s">
        <v>268</v>
      </c>
      <c r="C61" s="115">
        <v>105</v>
      </c>
      <c r="D61" s="208">
        <v>110</v>
      </c>
    </row>
    <row r="62" spans="1:6">
      <c r="A62" s="15" t="s">
        <v>304</v>
      </c>
      <c r="B62" s="114" t="s">
        <v>268</v>
      </c>
      <c r="C62" s="115">
        <v>77</v>
      </c>
      <c r="D62" s="208">
        <v>80</v>
      </c>
    </row>
    <row r="63" spans="1:6">
      <c r="A63" s="181" t="s">
        <v>305</v>
      </c>
      <c r="B63" s="209" t="s">
        <v>268</v>
      </c>
      <c r="C63" s="210">
        <v>19</v>
      </c>
      <c r="D63" s="211">
        <v>20</v>
      </c>
    </row>
    <row r="64" spans="1:6" s="343" customFormat="1">
      <c r="A64" s="85"/>
      <c r="B64" s="350"/>
      <c r="C64" s="351"/>
      <c r="D64" s="352"/>
      <c r="E64" s="81"/>
      <c r="F64" s="81"/>
    </row>
    <row r="65" spans="1:6" ht="26.25" customHeight="1">
      <c r="A65" s="412" t="s">
        <v>1233</v>
      </c>
      <c r="B65" s="412"/>
      <c r="C65" s="412"/>
      <c r="D65" s="412"/>
      <c r="E65" s="412"/>
      <c r="F65" s="412"/>
    </row>
    <row r="66" spans="1:6" ht="13.5">
      <c r="A66" s="370" t="s">
        <v>83</v>
      </c>
      <c r="B66" s="366"/>
      <c r="C66" s="366"/>
      <c r="D66" s="366"/>
      <c r="E66" s="366"/>
      <c r="F66" s="366"/>
    </row>
    <row r="67" spans="1:6" ht="15">
      <c r="A67" s="65"/>
      <c r="B67" s="143"/>
      <c r="C67" s="143"/>
      <c r="D67" s="143"/>
      <c r="E67" s="143"/>
      <c r="F67" s="143"/>
    </row>
    <row r="68" spans="1:6" ht="27" customHeight="1">
      <c r="A68" s="359" t="s">
        <v>1203</v>
      </c>
      <c r="B68" s="360"/>
      <c r="C68" s="360"/>
      <c r="D68" s="360"/>
      <c r="E68" s="360"/>
      <c r="F68" s="360"/>
    </row>
    <row r="69" spans="1:6">
      <c r="A69" s="11"/>
      <c r="B69" s="3"/>
      <c r="C69" s="3"/>
      <c r="D69" s="3"/>
    </row>
    <row r="70" spans="1:6" ht="65.25" customHeight="1">
      <c r="A70" s="359" t="s">
        <v>1204</v>
      </c>
      <c r="B70" s="360"/>
      <c r="C70" s="360"/>
      <c r="D70" s="360"/>
      <c r="E70" s="360"/>
      <c r="F70" s="360"/>
    </row>
    <row r="71" spans="1:6">
      <c r="A71" s="11"/>
      <c r="B71" s="3"/>
      <c r="C71" s="3"/>
      <c r="D71" s="3"/>
    </row>
    <row r="72" spans="1:6" ht="37.5" customHeight="1">
      <c r="A72" s="359" t="s">
        <v>1205</v>
      </c>
      <c r="B72" s="360"/>
      <c r="C72" s="360"/>
      <c r="D72" s="360"/>
      <c r="E72" s="360"/>
      <c r="F72" s="360"/>
    </row>
    <row r="73" spans="1:6">
      <c r="A73" s="11"/>
      <c r="B73" s="3"/>
      <c r="C73" s="3"/>
      <c r="D73" s="3"/>
    </row>
    <row r="74" spans="1:6" ht="25.5" customHeight="1">
      <c r="A74" s="186" t="s">
        <v>306</v>
      </c>
      <c r="B74" s="433" t="s">
        <v>307</v>
      </c>
      <c r="C74" s="433" t="s">
        <v>308</v>
      </c>
      <c r="D74" s="107"/>
    </row>
    <row r="75" spans="1:6">
      <c r="A75" s="151"/>
      <c r="B75" s="433"/>
      <c r="C75" s="433"/>
      <c r="D75" s="107"/>
    </row>
    <row r="76" spans="1:6">
      <c r="A76" s="15" t="s">
        <v>309</v>
      </c>
      <c r="B76" s="117">
        <v>0.3</v>
      </c>
      <c r="C76" s="117">
        <v>0.03</v>
      </c>
      <c r="D76" s="107"/>
    </row>
    <row r="77" spans="1:6">
      <c r="A77" s="15" t="s">
        <v>310</v>
      </c>
      <c r="B77" s="117">
        <v>0.39</v>
      </c>
      <c r="C77" s="117">
        <v>0.16</v>
      </c>
      <c r="D77" s="107"/>
    </row>
    <row r="78" spans="1:6">
      <c r="A78" s="15" t="s">
        <v>311</v>
      </c>
      <c r="B78" s="117">
        <v>0.36</v>
      </c>
      <c r="C78" s="117">
        <v>0.06</v>
      </c>
      <c r="D78" s="107"/>
    </row>
    <row r="79" spans="1:6">
      <c r="A79" s="15" t="s">
        <v>312</v>
      </c>
      <c r="B79" s="117">
        <v>0.57999999999999996</v>
      </c>
      <c r="C79" s="117">
        <v>0.15</v>
      </c>
      <c r="D79" s="107"/>
    </row>
    <row r="80" spans="1:6">
      <c r="A80" s="15" t="s">
        <v>313</v>
      </c>
      <c r="B80" s="117">
        <v>0.42</v>
      </c>
      <c r="C80" s="117">
        <v>0.08</v>
      </c>
      <c r="D80" s="107"/>
    </row>
    <row r="81" spans="1:6">
      <c r="A81" s="15" t="s">
        <v>314</v>
      </c>
      <c r="B81" s="117">
        <v>0.45</v>
      </c>
      <c r="C81" s="117">
        <v>0.08</v>
      </c>
      <c r="D81" s="107"/>
    </row>
    <row r="82" spans="1:6">
      <c r="A82" s="85" t="s">
        <v>315</v>
      </c>
      <c r="B82" s="216">
        <v>0.39</v>
      </c>
      <c r="C82" s="216">
        <v>7.0000000000000007E-2</v>
      </c>
      <c r="D82" s="107"/>
    </row>
    <row r="83" spans="1:6">
      <c r="A83" s="181" t="s">
        <v>316</v>
      </c>
      <c r="B83" s="215">
        <v>0.56999999999999995</v>
      </c>
      <c r="C83" s="215">
        <v>0.14000000000000001</v>
      </c>
      <c r="D83" s="107"/>
    </row>
    <row r="84" spans="1:6">
      <c r="A84" s="190" t="s">
        <v>317</v>
      </c>
      <c r="B84" s="212">
        <v>0.43</v>
      </c>
      <c r="C84" s="212">
        <v>0.13</v>
      </c>
      <c r="D84" s="107"/>
    </row>
    <row r="85" spans="1:6">
      <c r="A85" s="190" t="s">
        <v>318</v>
      </c>
      <c r="B85" s="212">
        <v>0.05</v>
      </c>
      <c r="C85" s="212">
        <v>-7.0000000000000007E-2</v>
      </c>
      <c r="D85" s="107"/>
    </row>
    <row r="86" spans="1:6">
      <c r="A86" s="11"/>
      <c r="B86" s="3"/>
      <c r="C86" s="3"/>
      <c r="D86" s="107"/>
    </row>
    <row r="87" spans="1:6" ht="52.5" customHeight="1">
      <c r="A87" s="359" t="s">
        <v>1206</v>
      </c>
      <c r="B87" s="360"/>
      <c r="C87" s="360"/>
      <c r="D87" s="360"/>
      <c r="E87" s="360"/>
      <c r="F87" s="360"/>
    </row>
    <row r="88" spans="1:6">
      <c r="A88" s="11"/>
      <c r="B88" s="3"/>
      <c r="C88" s="3"/>
      <c r="D88" s="3"/>
    </row>
    <row r="89" spans="1:6" ht="39.75" customHeight="1">
      <c r="A89" s="359" t="s">
        <v>1207</v>
      </c>
      <c r="B89" s="360"/>
      <c r="C89" s="360"/>
      <c r="D89" s="360"/>
      <c r="E89" s="360"/>
      <c r="F89" s="360"/>
    </row>
  </sheetData>
  <mergeCells count="26">
    <mergeCell ref="A9:F9"/>
    <mergeCell ref="A21:F21"/>
    <mergeCell ref="A23:F23"/>
    <mergeCell ref="A3:F3"/>
    <mergeCell ref="A7:F7"/>
    <mergeCell ref="A27:F27"/>
    <mergeCell ref="A70:F70"/>
    <mergeCell ref="A29:F29"/>
    <mergeCell ref="A40:F40"/>
    <mergeCell ref="A42:F42"/>
    <mergeCell ref="A43:F43"/>
    <mergeCell ref="A44:F44"/>
    <mergeCell ref="A47:F47"/>
    <mergeCell ref="A68:F68"/>
    <mergeCell ref="A49:F49"/>
    <mergeCell ref="A51:F51"/>
    <mergeCell ref="A53:F53"/>
    <mergeCell ref="A55:F55"/>
    <mergeCell ref="A66:F66"/>
    <mergeCell ref="A45:F45"/>
    <mergeCell ref="A65:F65"/>
    <mergeCell ref="A72:F72"/>
    <mergeCell ref="A87:F87"/>
    <mergeCell ref="A89:F89"/>
    <mergeCell ref="B74:B75"/>
    <mergeCell ref="C74:C75"/>
  </mergeCells>
  <phoneticPr fontId="9" type="noConversion"/>
  <pageMargins left="0.74803149606299213" right="0.74803149606299213" top="0.98425196850393704" bottom="0.98425196850393704" header="0.51181102362204722" footer="0.51181102362204722"/>
  <pageSetup paperSize="9" firstPageNumber="46" orientation="portrait" useFirstPageNumber="1" r:id="rId1"/>
  <headerFooter alignWithMargins="0">
    <oddFooter>&amp;L&amp;8The Institute of Chartered Accountants in Australia&amp;C&amp;9&amp;P&amp;R&amp;8VICTORIAN CITY COUNCIL</oddFooter>
  </headerFooter>
  <rowBreaks count="2" manualBreakCount="2">
    <brk id="30" max="5" man="1"/>
    <brk id="65" max="5" man="1"/>
  </rowBreaks>
</worksheet>
</file>

<file path=xl/worksheets/sheet15.xml><?xml version="1.0" encoding="utf-8"?>
<worksheet xmlns="http://schemas.openxmlformats.org/spreadsheetml/2006/main" xmlns:r="http://schemas.openxmlformats.org/officeDocument/2006/relationships">
  <dimension ref="A1:O113"/>
  <sheetViews>
    <sheetView tabSelected="1" topLeftCell="A67" zoomScaleNormal="100" zoomScaleSheetLayoutView="100" workbookViewId="0">
      <selection activeCell="I42" sqref="I42"/>
    </sheetView>
  </sheetViews>
  <sheetFormatPr defaultRowHeight="12.75"/>
  <cols>
    <col min="1" max="2" width="12.5703125" style="86" customWidth="1"/>
    <col min="3" max="7" width="12.5703125" style="81" customWidth="1"/>
    <col min="8" max="8" width="10.5703125" customWidth="1"/>
    <col min="9" max="9" width="13.28515625" customWidth="1"/>
  </cols>
  <sheetData>
    <row r="1" spans="1:7" ht="16.5">
      <c r="A1" s="193" t="s">
        <v>277</v>
      </c>
      <c r="B1" s="66"/>
      <c r="C1" s="66"/>
      <c r="D1" s="66"/>
      <c r="E1" s="66"/>
      <c r="F1" s="66"/>
      <c r="G1" s="66"/>
    </row>
    <row r="2" spans="1:7" ht="12.75" customHeight="1">
      <c r="A2" s="2"/>
      <c r="B2" s="3"/>
      <c r="C2" s="3"/>
      <c r="D2" s="3"/>
      <c r="E2" s="3"/>
      <c r="F2" s="3"/>
      <c r="G2" s="3"/>
    </row>
    <row r="3" spans="1:7" ht="27" customHeight="1">
      <c r="A3" s="358" t="s">
        <v>1208</v>
      </c>
      <c r="B3" s="358"/>
      <c r="C3" s="358"/>
      <c r="D3" s="358"/>
      <c r="E3" s="358"/>
      <c r="F3" s="358"/>
      <c r="G3" s="358"/>
    </row>
    <row r="4" spans="1:7" ht="12.75" customHeight="1">
      <c r="A4" s="10"/>
      <c r="B4" s="3"/>
      <c r="C4" s="3"/>
      <c r="D4" s="3"/>
      <c r="E4" s="3"/>
      <c r="F4" s="3"/>
      <c r="G4" s="3"/>
    </row>
    <row r="5" spans="1:7" ht="15">
      <c r="A5" s="370" t="s">
        <v>84</v>
      </c>
      <c r="B5" s="370"/>
      <c r="C5" s="370"/>
      <c r="D5" s="370"/>
      <c r="E5" s="370"/>
      <c r="F5" s="370"/>
      <c r="G5" s="370"/>
    </row>
    <row r="6" spans="1:7">
      <c r="A6" s="11"/>
      <c r="B6" s="3"/>
      <c r="C6" s="3"/>
      <c r="D6" s="3"/>
      <c r="E6" s="3"/>
      <c r="F6" s="3"/>
      <c r="G6" s="3"/>
    </row>
    <row r="7" spans="1:7" ht="90" customHeight="1">
      <c r="A7" s="359" t="s">
        <v>1148</v>
      </c>
      <c r="B7" s="360"/>
      <c r="C7" s="360"/>
      <c r="D7" s="360"/>
      <c r="E7" s="360"/>
      <c r="F7" s="360"/>
      <c r="G7" s="360"/>
    </row>
    <row r="8" spans="1:7">
      <c r="A8" s="11"/>
      <c r="B8" s="3"/>
      <c r="C8" s="3"/>
      <c r="D8" s="3"/>
      <c r="E8" s="3"/>
      <c r="F8" s="3"/>
      <c r="G8" s="3"/>
    </row>
    <row r="9" spans="1:7" ht="78" customHeight="1">
      <c r="A9" s="359" t="s">
        <v>1080</v>
      </c>
      <c r="B9" s="360"/>
      <c r="C9" s="360"/>
      <c r="D9" s="360"/>
      <c r="E9" s="360"/>
      <c r="F9" s="360"/>
      <c r="G9" s="360"/>
    </row>
    <row r="10" spans="1:7">
      <c r="A10" s="11"/>
      <c r="B10" s="3"/>
      <c r="C10" s="3"/>
      <c r="D10" s="3"/>
      <c r="E10" s="3"/>
      <c r="F10" s="3"/>
      <c r="G10" s="3"/>
    </row>
    <row r="11" spans="1:7" ht="63.75" customHeight="1">
      <c r="A11" s="359" t="s">
        <v>1149</v>
      </c>
      <c r="B11" s="360"/>
      <c r="C11" s="360"/>
      <c r="D11" s="360"/>
      <c r="E11" s="360"/>
      <c r="F11" s="360"/>
      <c r="G11" s="360"/>
    </row>
    <row r="12" spans="1:7">
      <c r="A12" s="11"/>
      <c r="B12" s="3"/>
      <c r="C12" s="3"/>
      <c r="D12" s="3"/>
      <c r="E12" s="3"/>
      <c r="F12" s="3"/>
      <c r="G12" s="3"/>
    </row>
    <row r="13" spans="1:7" ht="12.75" customHeight="1">
      <c r="A13" s="433" t="s">
        <v>288</v>
      </c>
      <c r="B13" s="433" t="s">
        <v>562</v>
      </c>
      <c r="C13" s="186" t="s">
        <v>563</v>
      </c>
      <c r="D13" s="186" t="s">
        <v>565</v>
      </c>
      <c r="E13" s="433" t="s">
        <v>566</v>
      </c>
      <c r="F13" s="3"/>
      <c r="G13" s="3"/>
    </row>
    <row r="14" spans="1:7">
      <c r="A14" s="433"/>
      <c r="B14" s="433"/>
      <c r="C14" s="186" t="s">
        <v>564</v>
      </c>
      <c r="D14" s="186" t="s">
        <v>564</v>
      </c>
      <c r="E14" s="433"/>
      <c r="F14" s="3"/>
      <c r="G14" s="3"/>
    </row>
    <row r="15" spans="1:7">
      <c r="A15" s="186"/>
      <c r="B15" s="186" t="s">
        <v>665</v>
      </c>
      <c r="C15" s="186" t="s">
        <v>665</v>
      </c>
      <c r="D15" s="186" t="s">
        <v>665</v>
      </c>
      <c r="E15" s="186" t="s">
        <v>665</v>
      </c>
      <c r="F15" s="3"/>
      <c r="G15" s="3"/>
    </row>
    <row r="16" spans="1:7">
      <c r="A16" s="270" t="s">
        <v>16</v>
      </c>
      <c r="B16" s="102">
        <v>0</v>
      </c>
      <c r="C16" s="118">
        <v>1161</v>
      </c>
      <c r="D16" s="102">
        <v>380</v>
      </c>
      <c r="E16" s="118">
        <v>6048</v>
      </c>
      <c r="F16" s="3"/>
      <c r="G16" s="3"/>
    </row>
    <row r="17" spans="1:14">
      <c r="A17" s="272" t="s">
        <v>361</v>
      </c>
      <c r="B17" s="269">
        <v>0</v>
      </c>
      <c r="C17" s="269">
        <v>1161</v>
      </c>
      <c r="D17" s="269">
        <v>312</v>
      </c>
      <c r="E17" s="269">
        <f>+E16-C17</f>
        <v>4887</v>
      </c>
      <c r="F17" s="3"/>
      <c r="G17" s="3"/>
    </row>
    <row r="18" spans="1:14">
      <c r="A18" s="271" t="s">
        <v>901</v>
      </c>
      <c r="B18" s="102">
        <v>0</v>
      </c>
      <c r="C18" s="118">
        <v>1161</v>
      </c>
      <c r="D18" s="102">
        <v>247</v>
      </c>
      <c r="E18" s="118">
        <f>+E17-C18</f>
        <v>3726</v>
      </c>
      <c r="F18" s="3"/>
      <c r="G18" s="3"/>
    </row>
    <row r="19" spans="1:14">
      <c r="A19" s="271" t="s">
        <v>978</v>
      </c>
      <c r="B19" s="118">
        <v>2000</v>
      </c>
      <c r="C19" s="118">
        <v>1161</v>
      </c>
      <c r="D19" s="102">
        <v>410</v>
      </c>
      <c r="E19" s="118">
        <f>+E18-C19+B19</f>
        <v>4565</v>
      </c>
      <c r="F19" s="3"/>
      <c r="G19" s="3"/>
    </row>
    <row r="20" spans="1:14">
      <c r="A20" s="268" t="s">
        <v>1054</v>
      </c>
      <c r="B20" s="196">
        <v>0</v>
      </c>
      <c r="C20" s="217">
        <v>1290</v>
      </c>
      <c r="D20" s="196">
        <v>340</v>
      </c>
      <c r="E20" s="217">
        <f>+E19-C20</f>
        <v>3275</v>
      </c>
      <c r="F20" s="3"/>
      <c r="G20" s="3"/>
    </row>
    <row r="21" spans="1:14">
      <c r="A21" s="11"/>
      <c r="B21" s="3"/>
      <c r="C21" s="3"/>
      <c r="D21" s="3"/>
      <c r="E21" s="3"/>
      <c r="F21" s="3"/>
      <c r="G21" s="3"/>
    </row>
    <row r="22" spans="1:14" ht="13.5">
      <c r="A22" s="370" t="s">
        <v>85</v>
      </c>
      <c r="B22" s="366"/>
      <c r="C22" s="366"/>
      <c r="D22" s="366"/>
      <c r="E22" s="366"/>
      <c r="F22" s="366"/>
      <c r="G22" s="366"/>
    </row>
    <row r="23" spans="1:14">
      <c r="A23" s="11"/>
      <c r="B23" s="3"/>
      <c r="C23" s="3"/>
      <c r="D23" s="3"/>
      <c r="E23" s="3"/>
      <c r="F23" s="3"/>
      <c r="G23" s="3"/>
    </row>
    <row r="24" spans="1:14" ht="78.75" customHeight="1">
      <c r="A24" s="360" t="s">
        <v>567</v>
      </c>
      <c r="B24" s="366"/>
      <c r="C24" s="366"/>
      <c r="D24" s="366"/>
      <c r="E24" s="366"/>
      <c r="F24" s="366"/>
      <c r="G24" s="366"/>
    </row>
    <row r="25" spans="1:14" ht="24.75" customHeight="1">
      <c r="A25" s="373" t="s">
        <v>105</v>
      </c>
      <c r="B25" s="366"/>
      <c r="C25" s="366"/>
      <c r="D25" s="366"/>
      <c r="E25" s="366"/>
      <c r="F25" s="366"/>
      <c r="G25" s="366"/>
    </row>
    <row r="26" spans="1:14">
      <c r="A26" s="365" t="s">
        <v>106</v>
      </c>
      <c r="B26" s="366"/>
      <c r="C26" s="366"/>
      <c r="D26" s="366"/>
      <c r="E26" s="366"/>
      <c r="F26" s="366"/>
      <c r="G26" s="366"/>
    </row>
    <row r="27" spans="1:14">
      <c r="A27" s="365" t="s">
        <v>191</v>
      </c>
      <c r="B27" s="366"/>
      <c r="C27" s="366"/>
      <c r="D27" s="366"/>
      <c r="E27" s="366"/>
      <c r="F27" s="366"/>
      <c r="G27" s="366"/>
    </row>
    <row r="28" spans="1:14">
      <c r="A28" s="365" t="s">
        <v>192</v>
      </c>
      <c r="B28" s="366"/>
      <c r="C28" s="366"/>
      <c r="D28" s="366"/>
      <c r="E28" s="366"/>
      <c r="F28" s="366"/>
      <c r="G28" s="366"/>
    </row>
    <row r="29" spans="1:14">
      <c r="A29" s="365" t="s">
        <v>505</v>
      </c>
      <c r="B29" s="366"/>
      <c r="C29" s="366"/>
      <c r="D29" s="366"/>
      <c r="E29" s="366"/>
      <c r="F29" s="366"/>
      <c r="G29" s="366"/>
    </row>
    <row r="30" spans="1:14">
      <c r="A30" s="11"/>
      <c r="B30" s="3"/>
      <c r="C30" s="3"/>
      <c r="D30" s="3"/>
      <c r="E30" s="3"/>
      <c r="F30" s="3"/>
      <c r="G30" s="3"/>
    </row>
    <row r="31" spans="1:14" ht="37.5" customHeight="1">
      <c r="A31" s="360" t="s">
        <v>506</v>
      </c>
      <c r="B31" s="366"/>
      <c r="C31" s="366"/>
      <c r="D31" s="366"/>
      <c r="E31" s="366"/>
      <c r="F31" s="366"/>
      <c r="G31" s="366"/>
    </row>
    <row r="32" spans="1:14">
      <c r="A32" s="3"/>
      <c r="B32" s="3"/>
      <c r="C32" s="3"/>
      <c r="D32" s="3"/>
      <c r="E32" s="3"/>
      <c r="F32" s="3"/>
      <c r="G32" s="3"/>
      <c r="I32" s="26" t="s">
        <v>253</v>
      </c>
      <c r="J32" s="27" t="s">
        <v>16</v>
      </c>
      <c r="K32" s="27" t="s">
        <v>361</v>
      </c>
      <c r="L32" s="27" t="s">
        <v>901</v>
      </c>
      <c r="M32" s="27" t="s">
        <v>978</v>
      </c>
      <c r="N32" s="27" t="s">
        <v>1054</v>
      </c>
    </row>
    <row r="33" spans="1:15" ht="24.75" customHeight="1">
      <c r="A33" s="360" t="s">
        <v>86</v>
      </c>
      <c r="B33" s="360"/>
      <c r="C33" s="360"/>
      <c r="D33" s="360"/>
      <c r="E33" s="360"/>
      <c r="F33" s="360"/>
      <c r="G33" s="360"/>
      <c r="I33" s="31" t="s">
        <v>152</v>
      </c>
      <c r="J33" s="120">
        <v>14034</v>
      </c>
      <c r="K33" s="121">
        <v>14500</v>
      </c>
      <c r="L33" s="121">
        <v>15187</v>
      </c>
      <c r="M33" s="121">
        <v>15744</v>
      </c>
      <c r="N33" s="122">
        <v>16274</v>
      </c>
      <c r="O33" s="31" t="s">
        <v>154</v>
      </c>
    </row>
    <row r="34" spans="1:15">
      <c r="A34" s="11"/>
      <c r="B34" s="3"/>
      <c r="C34" s="3"/>
      <c r="D34" s="3"/>
      <c r="E34" s="3"/>
      <c r="F34" s="3"/>
      <c r="G34" s="3"/>
      <c r="I34" s="31" t="s">
        <v>153</v>
      </c>
      <c r="J34" s="122">
        <v>12225</v>
      </c>
      <c r="K34" s="122">
        <v>17460</v>
      </c>
      <c r="L34" s="122">
        <v>15928</v>
      </c>
      <c r="M34" s="122">
        <v>13145</v>
      </c>
      <c r="N34" s="122">
        <v>13560</v>
      </c>
    </row>
    <row r="35" spans="1:15" ht="240.75" customHeight="1">
      <c r="A35" s="3"/>
      <c r="B35" s="3"/>
      <c r="C35" s="3"/>
      <c r="D35" s="3"/>
      <c r="E35" s="3"/>
      <c r="F35" s="3"/>
      <c r="G35" s="3"/>
      <c r="I35" s="31" t="s">
        <v>151</v>
      </c>
      <c r="J35" s="122">
        <v>5000</v>
      </c>
      <c r="K35" s="141">
        <f>+J35+K33-K34</f>
        <v>2040</v>
      </c>
      <c r="L35" s="141">
        <f>+K35+L33-L34</f>
        <v>1299</v>
      </c>
      <c r="M35" s="141">
        <f>+L35+M33-M34</f>
        <v>3898</v>
      </c>
      <c r="N35" s="141">
        <f>+M35+N33-N34</f>
        <v>6612</v>
      </c>
    </row>
    <row r="36" spans="1:15" ht="101.25" customHeight="1">
      <c r="A36" s="359" t="s">
        <v>996</v>
      </c>
      <c r="B36" s="360"/>
      <c r="C36" s="360"/>
      <c r="D36" s="360"/>
      <c r="E36" s="360"/>
      <c r="F36" s="360"/>
      <c r="G36" s="360"/>
    </row>
    <row r="37" spans="1:15">
      <c r="A37" s="11"/>
      <c r="B37" s="3"/>
      <c r="C37" s="3"/>
      <c r="D37" s="3"/>
      <c r="E37" s="3"/>
      <c r="F37" s="3"/>
      <c r="G37" s="3"/>
    </row>
    <row r="38" spans="1:15" ht="24.75" customHeight="1">
      <c r="A38" s="359" t="s">
        <v>1081</v>
      </c>
      <c r="B38" s="360"/>
      <c r="C38" s="360"/>
      <c r="D38" s="360"/>
      <c r="E38" s="360"/>
      <c r="F38" s="360"/>
      <c r="G38" s="360"/>
    </row>
    <row r="39" spans="1:15" ht="23.25" customHeight="1">
      <c r="A39" s="373" t="s">
        <v>193</v>
      </c>
      <c r="B39" s="365"/>
      <c r="C39" s="365"/>
      <c r="D39" s="365"/>
      <c r="E39" s="365"/>
      <c r="F39" s="365"/>
      <c r="G39" s="365"/>
    </row>
    <row r="40" spans="1:15" ht="24.75" customHeight="1">
      <c r="A40" s="373" t="s">
        <v>194</v>
      </c>
      <c r="B40" s="366"/>
      <c r="C40" s="366"/>
      <c r="D40" s="366"/>
      <c r="E40" s="366"/>
      <c r="F40" s="366"/>
      <c r="G40" s="366"/>
    </row>
    <row r="41" spans="1:15">
      <c r="A41" s="365" t="s">
        <v>672</v>
      </c>
      <c r="B41" s="366"/>
      <c r="C41" s="366"/>
      <c r="D41" s="366"/>
      <c r="E41" s="366"/>
      <c r="F41" s="366"/>
      <c r="G41" s="366"/>
    </row>
    <row r="42" spans="1:15" ht="24" customHeight="1">
      <c r="A42" s="373" t="s">
        <v>673</v>
      </c>
      <c r="B42" s="366"/>
      <c r="C42" s="366"/>
      <c r="D42" s="366"/>
      <c r="E42" s="366"/>
      <c r="F42" s="366"/>
      <c r="G42" s="366"/>
    </row>
    <row r="43" spans="1:15" ht="25.5" customHeight="1">
      <c r="A43" s="373" t="s">
        <v>674</v>
      </c>
      <c r="B43" s="366"/>
      <c r="C43" s="366"/>
      <c r="D43" s="366"/>
      <c r="E43" s="366"/>
      <c r="F43" s="366"/>
      <c r="G43" s="366"/>
    </row>
    <row r="44" spans="1:15" ht="27" customHeight="1">
      <c r="A44" s="373" t="s">
        <v>26</v>
      </c>
      <c r="B44" s="366"/>
      <c r="C44" s="366"/>
      <c r="D44" s="366"/>
      <c r="E44" s="366"/>
      <c r="F44" s="366"/>
      <c r="G44" s="366"/>
    </row>
    <row r="45" spans="1:15">
      <c r="A45" s="11"/>
      <c r="B45" s="3"/>
      <c r="C45" s="3"/>
      <c r="D45" s="3"/>
      <c r="E45" s="3"/>
      <c r="F45" s="3"/>
      <c r="G45" s="3"/>
    </row>
    <row r="46" spans="1:15" ht="25.5" customHeight="1">
      <c r="A46" s="360" t="s">
        <v>507</v>
      </c>
      <c r="B46" s="366"/>
      <c r="C46" s="366"/>
      <c r="D46" s="366"/>
      <c r="E46" s="366"/>
      <c r="F46" s="366"/>
      <c r="G46" s="366"/>
    </row>
    <row r="47" spans="1:15">
      <c r="A47" s="11"/>
      <c r="B47" s="3"/>
      <c r="C47" s="3"/>
      <c r="D47" s="3"/>
      <c r="E47" s="3"/>
      <c r="F47" s="3"/>
      <c r="G47" s="3"/>
    </row>
    <row r="48" spans="1:15" ht="12.75" customHeight="1">
      <c r="A48" s="433" t="s">
        <v>288</v>
      </c>
      <c r="B48" s="433" t="s">
        <v>87</v>
      </c>
      <c r="C48" s="433" t="s">
        <v>88</v>
      </c>
      <c r="D48" s="433" t="s">
        <v>508</v>
      </c>
      <c r="E48" s="433" t="s">
        <v>509</v>
      </c>
      <c r="F48" s="186" t="s">
        <v>482</v>
      </c>
      <c r="G48" s="433" t="s">
        <v>510</v>
      </c>
    </row>
    <row r="49" spans="1:7">
      <c r="A49" s="433"/>
      <c r="B49" s="433"/>
      <c r="C49" s="433"/>
      <c r="D49" s="433"/>
      <c r="E49" s="433"/>
      <c r="F49" s="186" t="s">
        <v>483</v>
      </c>
      <c r="G49" s="433"/>
    </row>
    <row r="50" spans="1:7">
      <c r="A50" s="218"/>
      <c r="B50" s="186" t="s">
        <v>665</v>
      </c>
      <c r="C50" s="186" t="s">
        <v>665</v>
      </c>
      <c r="D50" s="186" t="s">
        <v>665</v>
      </c>
      <c r="E50" s="186" t="s">
        <v>665</v>
      </c>
      <c r="F50" s="186" t="s">
        <v>665</v>
      </c>
      <c r="G50" s="186" t="s">
        <v>665</v>
      </c>
    </row>
    <row r="51" spans="1:7">
      <c r="A51" s="270" t="s">
        <v>16</v>
      </c>
      <c r="B51" s="206">
        <f>SUM(C51:G51)</f>
        <v>22617</v>
      </c>
      <c r="C51" s="116">
        <v>4032</v>
      </c>
      <c r="D51" s="41">
        <v>0</v>
      </c>
      <c r="E51" s="116">
        <v>7677</v>
      </c>
      <c r="F51" s="116">
        <v>2319</v>
      </c>
      <c r="G51" s="116">
        <v>8589</v>
      </c>
    </row>
    <row r="52" spans="1:7">
      <c r="A52" s="272" t="s">
        <v>361</v>
      </c>
      <c r="B52" s="206">
        <f>SUM(C52:G52)</f>
        <v>30717</v>
      </c>
      <c r="C52" s="206">
        <v>7958</v>
      </c>
      <c r="D52" s="205">
        <v>0</v>
      </c>
      <c r="E52" s="206">
        <v>10348</v>
      </c>
      <c r="F52" s="206">
        <v>3541</v>
      </c>
      <c r="G52" s="206">
        <v>8870</v>
      </c>
    </row>
    <row r="53" spans="1:7">
      <c r="A53" s="271" t="s">
        <v>901</v>
      </c>
      <c r="B53" s="206">
        <f>SUM(C53:G53)</f>
        <v>23242</v>
      </c>
      <c r="C53" s="116">
        <v>11097</v>
      </c>
      <c r="D53" s="41">
        <v>0</v>
      </c>
      <c r="E53" s="116">
        <v>1307</v>
      </c>
      <c r="F53" s="41">
        <v>0</v>
      </c>
      <c r="G53" s="116">
        <v>10838</v>
      </c>
    </row>
    <row r="54" spans="1:7">
      <c r="A54" s="271" t="s">
        <v>978</v>
      </c>
      <c r="B54" s="206">
        <f>SUM(C54:G54)</f>
        <v>18530</v>
      </c>
      <c r="C54" s="116">
        <v>3364</v>
      </c>
      <c r="D54" s="116">
        <v>2000</v>
      </c>
      <c r="E54" s="116">
        <v>1187</v>
      </c>
      <c r="F54" s="41">
        <v>0</v>
      </c>
      <c r="G54" s="116">
        <v>11979</v>
      </c>
    </row>
    <row r="55" spans="1:7">
      <c r="A55" s="268" t="s">
        <v>1054</v>
      </c>
      <c r="B55" s="220">
        <f>SUM(C55:G55)</f>
        <v>17349</v>
      </c>
      <c r="C55" s="213">
        <v>3077</v>
      </c>
      <c r="D55" s="142">
        <v>0</v>
      </c>
      <c r="E55" s="213">
        <v>1292</v>
      </c>
      <c r="F55" s="142">
        <v>0</v>
      </c>
      <c r="G55" s="213">
        <v>12980</v>
      </c>
    </row>
    <row r="56" spans="1:7">
      <c r="A56" s="11"/>
      <c r="B56" s="3"/>
      <c r="C56" s="3"/>
      <c r="D56" s="3"/>
      <c r="E56" s="3"/>
      <c r="F56" s="3"/>
      <c r="G56" s="3"/>
    </row>
    <row r="57" spans="1:7" ht="116.25" customHeight="1">
      <c r="A57" s="359" t="s">
        <v>979</v>
      </c>
      <c r="B57" s="360"/>
      <c r="C57" s="360"/>
      <c r="D57" s="360"/>
      <c r="E57" s="360"/>
      <c r="F57" s="360"/>
      <c r="G57" s="360"/>
    </row>
    <row r="58" spans="1:7">
      <c r="A58" s="11"/>
      <c r="B58" s="3"/>
      <c r="C58" s="3"/>
      <c r="D58" s="3"/>
      <c r="E58" s="3"/>
      <c r="F58" s="3"/>
      <c r="G58" s="3"/>
    </row>
    <row r="59" spans="1:7" ht="15">
      <c r="A59" s="370" t="s">
        <v>484</v>
      </c>
      <c r="B59" s="370"/>
      <c r="C59" s="370"/>
      <c r="D59" s="370"/>
      <c r="E59" s="370"/>
      <c r="F59" s="370"/>
      <c r="G59" s="370"/>
    </row>
    <row r="60" spans="1:7">
      <c r="A60" s="11"/>
      <c r="B60" s="3"/>
      <c r="C60" s="3"/>
      <c r="D60" s="3"/>
      <c r="E60" s="3"/>
      <c r="F60" s="3"/>
      <c r="G60" s="3"/>
    </row>
    <row r="61" spans="1:7" ht="78" customHeight="1">
      <c r="A61" s="359" t="s">
        <v>1209</v>
      </c>
      <c r="B61" s="360"/>
      <c r="C61" s="360"/>
      <c r="D61" s="360"/>
      <c r="E61" s="360"/>
      <c r="F61" s="360"/>
      <c r="G61" s="360"/>
    </row>
    <row r="62" spans="1:7">
      <c r="A62" s="11"/>
      <c r="B62" s="3"/>
      <c r="C62" s="3"/>
      <c r="D62" s="3"/>
      <c r="E62" s="3"/>
      <c r="F62" s="3"/>
      <c r="G62" s="3"/>
    </row>
    <row r="63" spans="1:7">
      <c r="A63" s="360" t="s">
        <v>511</v>
      </c>
      <c r="B63" s="366"/>
      <c r="C63" s="366"/>
      <c r="D63" s="366"/>
      <c r="E63" s="366"/>
      <c r="F63" s="366"/>
      <c r="G63" s="366"/>
    </row>
    <row r="64" spans="1:7">
      <c r="A64" s="11"/>
      <c r="B64" s="3"/>
      <c r="C64" s="3"/>
      <c r="D64" s="3"/>
      <c r="E64" s="3"/>
      <c r="F64" s="3"/>
      <c r="G64" s="3"/>
    </row>
    <row r="65" spans="1:7">
      <c r="A65" s="440"/>
      <c r="B65" s="440"/>
      <c r="C65" s="333" t="s">
        <v>901</v>
      </c>
      <c r="D65" s="333" t="s">
        <v>978</v>
      </c>
      <c r="E65" s="333" t="s">
        <v>1054</v>
      </c>
      <c r="F65" s="333" t="s">
        <v>1150</v>
      </c>
      <c r="G65" s="3"/>
    </row>
    <row r="66" spans="1:7">
      <c r="A66" s="440"/>
      <c r="B66" s="440"/>
      <c r="C66" s="186" t="s">
        <v>297</v>
      </c>
      <c r="D66" s="186" t="s">
        <v>297</v>
      </c>
      <c r="E66" s="186" t="s">
        <v>297</v>
      </c>
      <c r="F66" s="186" t="s">
        <v>297</v>
      </c>
      <c r="G66" s="3"/>
    </row>
    <row r="67" spans="1:7">
      <c r="A67" s="428" t="s">
        <v>512</v>
      </c>
      <c r="B67" s="428"/>
      <c r="C67" s="221">
        <v>2.5</v>
      </c>
      <c r="D67" s="222">
        <v>2.5</v>
      </c>
      <c r="E67" s="222">
        <v>2.5</v>
      </c>
      <c r="F67" s="222">
        <v>2.5</v>
      </c>
      <c r="G67" s="3"/>
    </row>
    <row r="68" spans="1:7">
      <c r="A68" s="428" t="s">
        <v>485</v>
      </c>
      <c r="B68" s="428"/>
      <c r="C68" s="221">
        <v>4.5</v>
      </c>
      <c r="D68" s="222">
        <v>4.5</v>
      </c>
      <c r="E68" s="222">
        <v>4.5</v>
      </c>
      <c r="F68" s="222">
        <v>4.5</v>
      </c>
      <c r="G68" s="3"/>
    </row>
    <row r="69" spans="1:7" ht="25.5" customHeight="1">
      <c r="A69" s="438" t="s">
        <v>968</v>
      </c>
      <c r="B69" s="438"/>
      <c r="C69" s="221">
        <v>3.2</v>
      </c>
      <c r="D69" s="222">
        <v>3.2</v>
      </c>
      <c r="E69" s="222">
        <v>3.2</v>
      </c>
      <c r="F69" s="222">
        <v>3.2</v>
      </c>
      <c r="G69" s="3"/>
    </row>
    <row r="70" spans="1:7">
      <c r="A70" s="439" t="s">
        <v>969</v>
      </c>
      <c r="B70" s="439"/>
      <c r="C70" s="262">
        <v>3.5</v>
      </c>
      <c r="D70" s="223">
        <v>3.5</v>
      </c>
      <c r="E70" s="223">
        <v>3.5</v>
      </c>
      <c r="F70" s="223">
        <v>3.5</v>
      </c>
      <c r="G70" s="3"/>
    </row>
    <row r="71" spans="1:7">
      <c r="A71" s="428" t="s">
        <v>513</v>
      </c>
      <c r="B71" s="428"/>
      <c r="C71" s="221">
        <v>3.9</v>
      </c>
      <c r="D71" s="222">
        <v>3.5</v>
      </c>
      <c r="E71" s="222">
        <v>3.5</v>
      </c>
      <c r="F71" s="222">
        <v>3.5</v>
      </c>
      <c r="G71" s="3"/>
    </row>
    <row r="72" spans="1:7">
      <c r="A72" s="428" t="s">
        <v>514</v>
      </c>
      <c r="B72" s="428"/>
      <c r="C72" s="221">
        <v>1</v>
      </c>
      <c r="D72" s="222">
        <v>1</v>
      </c>
      <c r="E72" s="222">
        <v>1</v>
      </c>
      <c r="F72" s="222">
        <v>0.6</v>
      </c>
      <c r="G72" s="3"/>
    </row>
    <row r="73" spans="1:7">
      <c r="A73" s="428" t="s">
        <v>515</v>
      </c>
      <c r="B73" s="428"/>
      <c r="C73" s="221">
        <v>4.5</v>
      </c>
      <c r="D73" s="222">
        <v>3.5</v>
      </c>
      <c r="E73" s="222">
        <v>3.5</v>
      </c>
      <c r="F73" s="222">
        <v>3.5</v>
      </c>
      <c r="G73" s="3"/>
    </row>
    <row r="74" spans="1:7">
      <c r="A74" s="428" t="s">
        <v>516</v>
      </c>
      <c r="B74" s="428"/>
      <c r="C74" s="221">
        <v>2</v>
      </c>
      <c r="D74" s="222">
        <v>2</v>
      </c>
      <c r="E74" s="222">
        <v>2</v>
      </c>
      <c r="F74" s="222">
        <v>2</v>
      </c>
      <c r="G74" s="3"/>
    </row>
    <row r="75" spans="1:7">
      <c r="A75" s="428" t="s">
        <v>517</v>
      </c>
      <c r="B75" s="428"/>
      <c r="C75" s="221">
        <v>2</v>
      </c>
      <c r="D75" s="222">
        <v>2</v>
      </c>
      <c r="E75" s="222">
        <v>2</v>
      </c>
      <c r="F75" s="222">
        <v>2</v>
      </c>
      <c r="G75" s="3"/>
    </row>
    <row r="76" spans="1:7">
      <c r="A76" s="434" t="s">
        <v>518</v>
      </c>
      <c r="B76" s="434"/>
      <c r="C76" s="224">
        <v>5.5</v>
      </c>
      <c r="D76" s="225">
        <v>5</v>
      </c>
      <c r="E76" s="225">
        <v>4.5</v>
      </c>
      <c r="F76" s="225">
        <v>4.5</v>
      </c>
      <c r="G76" s="3"/>
    </row>
    <row r="77" spans="1:7">
      <c r="A77" s="79"/>
      <c r="B77" s="78"/>
      <c r="C77" s="78"/>
      <c r="D77" s="78"/>
      <c r="E77" s="78"/>
      <c r="F77" s="3"/>
      <c r="G77" s="3"/>
    </row>
    <row r="78" spans="1:7" ht="26.25" customHeight="1">
      <c r="A78" s="360" t="s">
        <v>519</v>
      </c>
      <c r="B78" s="360"/>
      <c r="C78" s="360"/>
      <c r="D78" s="360"/>
      <c r="E78" s="360"/>
      <c r="F78" s="360"/>
      <c r="G78" s="360"/>
    </row>
    <row r="79" spans="1:7">
      <c r="A79" s="11"/>
      <c r="B79" s="3"/>
      <c r="C79" s="3"/>
      <c r="D79" s="3"/>
      <c r="E79" s="3"/>
      <c r="F79" s="3"/>
      <c r="G79" s="3"/>
    </row>
    <row r="80" spans="1:7">
      <c r="A80" s="369" t="s">
        <v>520</v>
      </c>
      <c r="B80" s="366"/>
      <c r="C80" s="366"/>
      <c r="D80" s="366"/>
      <c r="E80" s="366"/>
      <c r="F80" s="366"/>
      <c r="G80" s="366"/>
    </row>
    <row r="81" spans="1:7" ht="78.75" customHeight="1">
      <c r="A81" s="398" t="s">
        <v>1210</v>
      </c>
      <c r="B81" s="399"/>
      <c r="C81" s="399"/>
      <c r="D81" s="399"/>
      <c r="E81" s="399"/>
      <c r="F81" s="399"/>
      <c r="G81" s="399"/>
    </row>
    <row r="82" spans="1:7">
      <c r="A82" s="11"/>
      <c r="B82" s="3"/>
      <c r="C82" s="3"/>
      <c r="D82" s="3"/>
      <c r="E82" s="3"/>
      <c r="F82" s="3"/>
      <c r="G82" s="3"/>
    </row>
    <row r="83" spans="1:7">
      <c r="A83" s="369" t="s">
        <v>521</v>
      </c>
      <c r="B83" s="366"/>
      <c r="C83" s="366"/>
      <c r="D83" s="366"/>
      <c r="E83" s="366"/>
      <c r="F83" s="366"/>
      <c r="G83" s="366"/>
    </row>
    <row r="84" spans="1:7" ht="52.5" customHeight="1">
      <c r="A84" s="359" t="s">
        <v>1082</v>
      </c>
      <c r="B84" s="366"/>
      <c r="C84" s="366"/>
      <c r="D84" s="366"/>
      <c r="E84" s="366"/>
      <c r="F84" s="366"/>
      <c r="G84" s="366"/>
    </row>
    <row r="85" spans="1:7">
      <c r="A85" s="11"/>
      <c r="B85" s="3"/>
      <c r="C85" s="3"/>
      <c r="D85" s="3"/>
      <c r="E85" s="3"/>
      <c r="F85" s="3"/>
      <c r="G85" s="3"/>
    </row>
    <row r="86" spans="1:7">
      <c r="A86" s="369" t="s">
        <v>522</v>
      </c>
      <c r="B86" s="366"/>
      <c r="C86" s="366"/>
      <c r="D86" s="366"/>
      <c r="E86" s="366"/>
      <c r="F86" s="366"/>
      <c r="G86" s="366"/>
    </row>
    <row r="87" spans="1:7" ht="40.5" customHeight="1">
      <c r="A87" s="359" t="s">
        <v>1151</v>
      </c>
      <c r="B87" s="360"/>
      <c r="C87" s="360"/>
      <c r="D87" s="360"/>
      <c r="E87" s="360"/>
      <c r="F87" s="360"/>
      <c r="G87" s="360"/>
    </row>
    <row r="88" spans="1:7">
      <c r="A88" s="11"/>
      <c r="B88" s="3"/>
      <c r="C88" s="3"/>
      <c r="D88" s="3"/>
      <c r="E88" s="3"/>
      <c r="F88" s="3"/>
      <c r="G88" s="3"/>
    </row>
    <row r="89" spans="1:7">
      <c r="A89" s="369" t="s">
        <v>17</v>
      </c>
      <c r="B89" s="366"/>
      <c r="C89" s="366"/>
      <c r="D89" s="366"/>
      <c r="E89" s="366"/>
      <c r="F89" s="366"/>
      <c r="G89" s="366"/>
    </row>
    <row r="90" spans="1:7" ht="28.5" customHeight="1">
      <c r="A90" s="359" t="s">
        <v>1083</v>
      </c>
      <c r="B90" s="360"/>
      <c r="C90" s="360"/>
      <c r="D90" s="360"/>
      <c r="E90" s="360"/>
      <c r="F90" s="360"/>
      <c r="G90" s="360"/>
    </row>
    <row r="91" spans="1:7">
      <c r="A91" s="11"/>
      <c r="B91" s="3"/>
      <c r="C91" s="3"/>
      <c r="D91" s="3"/>
      <c r="E91" s="3"/>
      <c r="F91" s="3"/>
      <c r="G91" s="3"/>
    </row>
    <row r="92" spans="1:7">
      <c r="A92" s="369" t="s">
        <v>18</v>
      </c>
      <c r="B92" s="369"/>
      <c r="C92" s="168"/>
      <c r="D92" s="168"/>
      <c r="E92" s="168"/>
      <c r="F92" s="168"/>
      <c r="G92" s="168"/>
    </row>
    <row r="93" spans="1:7" ht="54" customHeight="1">
      <c r="A93" s="359" t="s">
        <v>1152</v>
      </c>
      <c r="B93" s="360"/>
      <c r="C93" s="360"/>
      <c r="D93" s="360"/>
      <c r="E93" s="360"/>
      <c r="F93" s="360"/>
      <c r="G93" s="360"/>
    </row>
    <row r="94" spans="1:7">
      <c r="A94" s="11"/>
      <c r="B94" s="3"/>
      <c r="C94" s="3"/>
      <c r="D94" s="3"/>
      <c r="E94" s="3"/>
      <c r="F94" s="3"/>
      <c r="G94" s="3"/>
    </row>
    <row r="95" spans="1:7">
      <c r="A95" s="369" t="s">
        <v>19</v>
      </c>
      <c r="B95" s="369"/>
      <c r="C95" s="168"/>
      <c r="D95" s="168"/>
      <c r="E95" s="168"/>
      <c r="F95" s="168"/>
      <c r="G95" s="168"/>
    </row>
    <row r="96" spans="1:7" ht="52.5" customHeight="1">
      <c r="A96" s="359" t="s">
        <v>1153</v>
      </c>
      <c r="B96" s="360"/>
      <c r="C96" s="360"/>
      <c r="D96" s="360"/>
      <c r="E96" s="360"/>
      <c r="F96" s="360"/>
      <c r="G96" s="360"/>
    </row>
    <row r="97" spans="1:7">
      <c r="A97" s="11"/>
      <c r="B97" s="3"/>
      <c r="C97" s="3"/>
      <c r="D97" s="3"/>
      <c r="E97" s="3"/>
      <c r="F97" s="3"/>
      <c r="G97" s="3"/>
    </row>
    <row r="98" spans="1:7">
      <c r="A98" s="369" t="s">
        <v>20</v>
      </c>
      <c r="B98" s="369"/>
      <c r="C98" s="168"/>
      <c r="D98" s="168"/>
      <c r="E98" s="168"/>
      <c r="F98" s="168"/>
      <c r="G98" s="168"/>
    </row>
    <row r="99" spans="1:7" ht="53.25" customHeight="1">
      <c r="A99" s="359" t="s">
        <v>1154</v>
      </c>
      <c r="B99" s="360"/>
      <c r="C99" s="360"/>
      <c r="D99" s="360"/>
      <c r="E99" s="360"/>
      <c r="F99" s="360"/>
      <c r="G99" s="360"/>
    </row>
    <row r="100" spans="1:7">
      <c r="A100" s="11"/>
      <c r="B100" s="3"/>
      <c r="C100" s="3"/>
      <c r="D100" s="3"/>
      <c r="E100" s="3"/>
      <c r="F100" s="3"/>
      <c r="G100" s="3"/>
    </row>
    <row r="101" spans="1:7">
      <c r="A101" s="360" t="s">
        <v>21</v>
      </c>
      <c r="B101" s="366"/>
      <c r="C101" s="366"/>
      <c r="D101" s="366"/>
      <c r="E101" s="366"/>
      <c r="F101" s="366"/>
      <c r="G101" s="366"/>
    </row>
    <row r="102" spans="1:7">
      <c r="A102" s="11"/>
      <c r="B102" s="3"/>
      <c r="C102" s="3"/>
      <c r="D102" s="3"/>
      <c r="E102" s="3"/>
      <c r="F102" s="3"/>
      <c r="G102" s="3"/>
    </row>
    <row r="103" spans="1:7">
      <c r="A103" s="186"/>
      <c r="B103" s="186" t="s">
        <v>24</v>
      </c>
      <c r="C103" s="186" t="s">
        <v>23</v>
      </c>
      <c r="D103" s="186" t="s">
        <v>22</v>
      </c>
      <c r="E103" s="3"/>
      <c r="F103" s="3"/>
      <c r="G103" s="3"/>
    </row>
    <row r="104" spans="1:7">
      <c r="A104" s="186"/>
      <c r="B104" s="186" t="s">
        <v>25</v>
      </c>
      <c r="C104" s="186" t="s">
        <v>24</v>
      </c>
      <c r="D104" s="186" t="s">
        <v>784</v>
      </c>
      <c r="E104" s="3"/>
      <c r="F104" s="3"/>
      <c r="G104" s="3"/>
    </row>
    <row r="105" spans="1:7">
      <c r="A105" s="186" t="s">
        <v>288</v>
      </c>
      <c r="B105" s="186" t="s">
        <v>11</v>
      </c>
      <c r="C105" s="186" t="s">
        <v>25</v>
      </c>
      <c r="D105" s="186" t="s">
        <v>486</v>
      </c>
      <c r="E105" s="3"/>
      <c r="F105" s="3"/>
      <c r="G105" s="3"/>
    </row>
    <row r="106" spans="1:7">
      <c r="A106" s="227"/>
      <c r="B106" s="227" t="s">
        <v>665</v>
      </c>
      <c r="C106" s="227" t="s">
        <v>665</v>
      </c>
      <c r="D106" s="227" t="s">
        <v>665</v>
      </c>
      <c r="E106" s="3"/>
      <c r="F106" s="3"/>
      <c r="G106" s="3"/>
    </row>
    <row r="107" spans="1:7">
      <c r="A107" s="270" t="s">
        <v>16</v>
      </c>
      <c r="B107" s="116">
        <v>-1922</v>
      </c>
      <c r="C107" s="116">
        <v>-4825</v>
      </c>
      <c r="D107" s="204">
        <v>-39369</v>
      </c>
      <c r="E107" s="3"/>
      <c r="F107" s="3"/>
      <c r="G107" s="3"/>
    </row>
    <row r="108" spans="1:7">
      <c r="A108" s="272" t="s">
        <v>361</v>
      </c>
      <c r="B108" s="206">
        <v>1045</v>
      </c>
      <c r="C108" s="206">
        <v>-5232</v>
      </c>
      <c r="D108" s="206">
        <v>-41967</v>
      </c>
      <c r="E108" s="3"/>
      <c r="F108" s="3"/>
      <c r="G108" s="3"/>
    </row>
    <row r="109" spans="1:7">
      <c r="A109" s="271" t="s">
        <v>901</v>
      </c>
      <c r="B109" s="116">
        <v>5398</v>
      </c>
      <c r="C109" s="116">
        <v>-4009</v>
      </c>
      <c r="D109" s="204">
        <v>-43233</v>
      </c>
      <c r="E109" s="3"/>
      <c r="F109" s="3"/>
      <c r="G109" s="3"/>
    </row>
    <row r="110" spans="1:7">
      <c r="A110" s="271" t="s">
        <v>978</v>
      </c>
      <c r="B110" s="116">
        <v>-1754</v>
      </c>
      <c r="C110" s="116">
        <v>-3448</v>
      </c>
      <c r="D110" s="116">
        <v>-44451</v>
      </c>
      <c r="E110" s="3"/>
      <c r="F110" s="3"/>
      <c r="G110" s="3"/>
    </row>
    <row r="111" spans="1:7">
      <c r="A111" s="268" t="s">
        <v>1054</v>
      </c>
      <c r="B111" s="213">
        <v>-1570</v>
      </c>
      <c r="C111" s="213">
        <v>-2937</v>
      </c>
      <c r="D111" s="226">
        <v>-46151</v>
      </c>
      <c r="E111" s="3"/>
      <c r="F111" s="3"/>
      <c r="G111" s="3"/>
    </row>
    <row r="112" spans="1:7">
      <c r="A112" s="11"/>
      <c r="B112" s="3"/>
      <c r="C112" s="3"/>
      <c r="D112" s="3"/>
      <c r="E112" s="3"/>
      <c r="F112" s="3"/>
      <c r="G112" s="3"/>
    </row>
    <row r="113" spans="1:7" ht="93.75" customHeight="1">
      <c r="A113" s="359" t="s">
        <v>1155</v>
      </c>
      <c r="B113" s="360"/>
      <c r="C113" s="360"/>
      <c r="D113" s="360"/>
      <c r="E113" s="360"/>
      <c r="F113" s="360"/>
      <c r="G113" s="360"/>
    </row>
  </sheetData>
  <mergeCells count="64">
    <mergeCell ref="A65:B66"/>
    <mergeCell ref="A92:B92"/>
    <mergeCell ref="A95:B95"/>
    <mergeCell ref="A71:B71"/>
    <mergeCell ref="A72:B72"/>
    <mergeCell ref="A73:B73"/>
    <mergeCell ref="A75:B75"/>
    <mergeCell ref="A86:G86"/>
    <mergeCell ref="A89:G89"/>
    <mergeCell ref="A90:G90"/>
    <mergeCell ref="A93:G93"/>
    <mergeCell ref="A87:G87"/>
    <mergeCell ref="A78:G78"/>
    <mergeCell ref="A80:G80"/>
    <mergeCell ref="A81:G81"/>
    <mergeCell ref="A83:G83"/>
    <mergeCell ref="A98:B98"/>
    <mergeCell ref="A101:G101"/>
    <mergeCell ref="A113:G113"/>
    <mergeCell ref="A96:G96"/>
    <mergeCell ref="A99:G99"/>
    <mergeCell ref="A84:G84"/>
    <mergeCell ref="A74:B74"/>
    <mergeCell ref="A67:B67"/>
    <mergeCell ref="A68:B68"/>
    <mergeCell ref="A69:B69"/>
    <mergeCell ref="A70:B70"/>
    <mergeCell ref="A76:B76"/>
    <mergeCell ref="A42:G42"/>
    <mergeCell ref="A43:G43"/>
    <mergeCell ref="A44:G44"/>
    <mergeCell ref="A46:G46"/>
    <mergeCell ref="A61:G61"/>
    <mergeCell ref="A63:G63"/>
    <mergeCell ref="A57:G57"/>
    <mergeCell ref="A22:G22"/>
    <mergeCell ref="A24:G24"/>
    <mergeCell ref="A25:G25"/>
    <mergeCell ref="A40:G40"/>
    <mergeCell ref="A26:G26"/>
    <mergeCell ref="A27:G27"/>
    <mergeCell ref="E48:E49"/>
    <mergeCell ref="G48:G49"/>
    <mergeCell ref="A48:A49"/>
    <mergeCell ref="B48:B49"/>
    <mergeCell ref="C48:C49"/>
    <mergeCell ref="D48:D49"/>
    <mergeCell ref="A41:G41"/>
    <mergeCell ref="A59:G59"/>
    <mergeCell ref="A13:A14"/>
    <mergeCell ref="B13:B14"/>
    <mergeCell ref="A3:G3"/>
    <mergeCell ref="A5:G5"/>
    <mergeCell ref="A7:G7"/>
    <mergeCell ref="A9:G9"/>
    <mergeCell ref="A11:G11"/>
    <mergeCell ref="E13:E14"/>
    <mergeCell ref="A38:G38"/>
    <mergeCell ref="A39:G39"/>
    <mergeCell ref="A36:G36"/>
    <mergeCell ref="A28:G28"/>
    <mergeCell ref="A29:G29"/>
    <mergeCell ref="A31:G31"/>
    <mergeCell ref="A33:G33"/>
  </mergeCells>
  <phoneticPr fontId="9" type="noConversion"/>
  <pageMargins left="0.74803149606299213" right="0.74803149606299213" top="0.98425196850393704" bottom="0.98425196850393704" header="0.51181102362204722" footer="0.51181102362204722"/>
  <pageSetup paperSize="9" firstPageNumber="49" orientation="portrait" useFirstPageNumber="1" r:id="rId1"/>
  <headerFooter alignWithMargins="0">
    <oddFooter>&amp;L&amp;8The Institute of Chartered Accountants in Australia&amp;C&amp;9&amp;P&amp;R&amp;8VICTORIAN CITY COUNCIL</oddFooter>
  </headerFooter>
  <rowBreaks count="2" manualBreakCount="2">
    <brk id="55" max="6" man="1"/>
    <brk id="85" max="6" man="1"/>
  </rowBreaks>
  <drawing r:id="rId2"/>
</worksheet>
</file>

<file path=xl/worksheets/sheet16.xml><?xml version="1.0" encoding="utf-8"?>
<worksheet xmlns="http://schemas.openxmlformats.org/spreadsheetml/2006/main" xmlns:r="http://schemas.openxmlformats.org/officeDocument/2006/relationships">
  <dimension ref="A1:F65"/>
  <sheetViews>
    <sheetView tabSelected="1" zoomScaleNormal="100" zoomScaleSheetLayoutView="100" workbookViewId="0">
      <selection activeCell="I42" sqref="I42"/>
    </sheetView>
  </sheetViews>
  <sheetFormatPr defaultRowHeight="12.75"/>
  <cols>
    <col min="1" max="1" width="12" customWidth="1"/>
    <col min="2" max="2" width="32" style="86" customWidth="1"/>
    <col min="3" max="5" width="12" style="81" customWidth="1"/>
    <col min="6" max="6" width="7.7109375" style="81" customWidth="1"/>
    <col min="7" max="7" width="10.5703125" customWidth="1"/>
    <col min="8" max="8" width="10" customWidth="1"/>
  </cols>
  <sheetData>
    <row r="1" spans="1:6" ht="16.5">
      <c r="A1" s="193" t="s">
        <v>708</v>
      </c>
      <c r="B1" s="3"/>
      <c r="C1" s="3"/>
    </row>
    <row r="2" spans="1:6" ht="12.75" customHeight="1">
      <c r="A2" s="10"/>
      <c r="B2" s="3"/>
      <c r="C2" s="3"/>
    </row>
    <row r="3" spans="1:6" ht="27" customHeight="1">
      <c r="A3" s="358" t="s">
        <v>487</v>
      </c>
      <c r="B3" s="358"/>
      <c r="C3" s="358"/>
      <c r="D3" s="358"/>
      <c r="E3" s="358"/>
      <c r="F3" s="358"/>
    </row>
    <row r="4" spans="1:6" ht="12.75" customHeight="1">
      <c r="A4" s="10"/>
      <c r="B4" s="3"/>
      <c r="C4" s="3"/>
    </row>
    <row r="5" spans="1:6" ht="55.5" customHeight="1">
      <c r="A5" s="360" t="s">
        <v>28</v>
      </c>
      <c r="B5" s="360"/>
      <c r="C5" s="360"/>
      <c r="D5" s="360"/>
      <c r="E5" s="360"/>
      <c r="F5" s="360"/>
    </row>
    <row r="6" spans="1:6" ht="12.75" customHeight="1">
      <c r="A6" s="11"/>
      <c r="B6" s="12"/>
      <c r="C6" s="12"/>
      <c r="D6" s="88"/>
      <c r="E6" s="88"/>
      <c r="F6" s="88"/>
    </row>
    <row r="7" spans="1:6">
      <c r="A7" s="360" t="s">
        <v>29</v>
      </c>
      <c r="B7" s="360"/>
      <c r="C7" s="360"/>
      <c r="D7" s="360"/>
      <c r="E7" s="360"/>
      <c r="F7" s="360"/>
    </row>
    <row r="8" spans="1:6" ht="12.75" customHeight="1">
      <c r="A8" s="87"/>
      <c r="B8" s="81"/>
    </row>
    <row r="9" spans="1:6">
      <c r="A9" s="186" t="s">
        <v>27</v>
      </c>
      <c r="B9" s="186" t="s">
        <v>30</v>
      </c>
      <c r="C9" s="186" t="s">
        <v>694</v>
      </c>
    </row>
    <row r="10" spans="1:6">
      <c r="A10" s="123" t="s">
        <v>31</v>
      </c>
      <c r="B10" s="86" t="s">
        <v>32</v>
      </c>
      <c r="C10" s="303">
        <v>54</v>
      </c>
    </row>
    <row r="11" spans="1:6">
      <c r="A11" s="123" t="s">
        <v>33</v>
      </c>
      <c r="B11" s="86" t="s">
        <v>38</v>
      </c>
      <c r="C11" s="303">
        <v>60</v>
      </c>
    </row>
    <row r="12" spans="1:6">
      <c r="A12" s="123" t="s">
        <v>35</v>
      </c>
      <c r="B12" s="86" t="s">
        <v>36</v>
      </c>
      <c r="C12" s="303">
        <v>65</v>
      </c>
    </row>
    <row r="13" spans="1:6">
      <c r="A13" s="123" t="s">
        <v>37</v>
      </c>
      <c r="B13" s="86" t="s">
        <v>822</v>
      </c>
      <c r="C13" s="78">
        <v>70</v>
      </c>
    </row>
    <row r="14" spans="1:6" ht="12.75" customHeight="1">
      <c r="A14" s="196" t="s">
        <v>965</v>
      </c>
      <c r="B14" s="256" t="s">
        <v>966</v>
      </c>
      <c r="C14" s="196">
        <v>73</v>
      </c>
    </row>
    <row r="15" spans="1:6">
      <c r="A15" s="3"/>
    </row>
    <row r="16" spans="1:6">
      <c r="A16" s="3"/>
    </row>
    <row r="17" spans="1:1">
      <c r="A17" s="3"/>
    </row>
    <row r="18" spans="1:1">
      <c r="A18" s="3"/>
    </row>
    <row r="19" spans="1:1">
      <c r="A19" s="3"/>
    </row>
    <row r="20" spans="1:1">
      <c r="A20" s="3"/>
    </row>
    <row r="21" spans="1:1">
      <c r="A21" s="3"/>
    </row>
    <row r="22" spans="1:1">
      <c r="A22" s="3"/>
    </row>
    <row r="23" spans="1:1">
      <c r="A23" s="3"/>
    </row>
    <row r="24" spans="1:1">
      <c r="A24" s="3"/>
    </row>
    <row r="25" spans="1:1">
      <c r="A25" s="3"/>
    </row>
    <row r="26" spans="1:1">
      <c r="A26" s="3"/>
    </row>
    <row r="27" spans="1:1">
      <c r="A27" s="3"/>
    </row>
    <row r="28" spans="1:1">
      <c r="A28" s="3"/>
    </row>
    <row r="29" spans="1:1">
      <c r="A29" s="3"/>
    </row>
    <row r="30" spans="1:1">
      <c r="A30" s="3"/>
    </row>
    <row r="31" spans="1:1">
      <c r="A31" s="3"/>
    </row>
    <row r="32" spans="1:1">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sheetData>
  <mergeCells count="3">
    <mergeCell ref="A3:F3"/>
    <mergeCell ref="A5:F5"/>
    <mergeCell ref="A7:F7"/>
  </mergeCells>
  <phoneticPr fontId="9" type="noConversion"/>
  <pageMargins left="0.74803149606299213" right="0.74803149606299213" top="0.98425196850393704" bottom="0.98425196850393704" header="0.51181102362204722" footer="0.51181102362204722"/>
  <pageSetup paperSize="9" firstPageNumber="53" orientation="portrait" useFirstPageNumber="1" r:id="rId1"/>
  <headerFooter alignWithMargins="0">
    <oddFooter>&amp;L&amp;8The Institute of Chartered Accountants in Australia&amp;C&amp;9&amp;P&amp;R&amp;8VICTORIAN CITY COUNCIL</oddFooter>
  </headerFooter>
</worksheet>
</file>

<file path=xl/worksheets/sheet17.xml><?xml version="1.0" encoding="utf-8"?>
<worksheet xmlns="http://schemas.openxmlformats.org/spreadsheetml/2006/main" xmlns:r="http://schemas.openxmlformats.org/officeDocument/2006/relationships">
  <dimension ref="A1:L228"/>
  <sheetViews>
    <sheetView tabSelected="1" topLeftCell="A178" zoomScaleNormal="100" zoomScaleSheetLayoutView="100" workbookViewId="0">
      <selection activeCell="I42" sqref="I42"/>
    </sheetView>
  </sheetViews>
  <sheetFormatPr defaultRowHeight="12.75"/>
  <cols>
    <col min="1" max="1" width="38.140625" style="86" customWidth="1"/>
    <col min="2" max="6" width="10" style="81" customWidth="1"/>
    <col min="7" max="7" width="10.5703125" customWidth="1"/>
    <col min="8" max="8" width="10" customWidth="1"/>
  </cols>
  <sheetData>
    <row r="1" spans="1:6" ht="16.5">
      <c r="A1" s="193" t="s">
        <v>39</v>
      </c>
      <c r="B1" s="3"/>
      <c r="C1" s="3"/>
      <c r="D1" s="3"/>
      <c r="E1" s="3"/>
      <c r="F1" s="3"/>
    </row>
    <row r="2" spans="1:6" ht="16.5">
      <c r="A2" s="193" t="s">
        <v>32</v>
      </c>
      <c r="B2" s="66"/>
      <c r="C2" s="66"/>
      <c r="D2" s="66"/>
      <c r="E2" s="66"/>
      <c r="F2" s="66"/>
    </row>
    <row r="3" spans="1:6" ht="14.25">
      <c r="A3" s="2"/>
      <c r="B3" s="3"/>
      <c r="C3" s="3"/>
      <c r="D3" s="3"/>
      <c r="E3" s="3"/>
      <c r="F3" s="3"/>
    </row>
    <row r="4" spans="1:6" ht="42" customHeight="1">
      <c r="A4" s="358" t="s">
        <v>1156</v>
      </c>
      <c r="B4" s="358"/>
      <c r="C4" s="358"/>
      <c r="D4" s="358"/>
      <c r="E4" s="358"/>
      <c r="F4" s="358"/>
    </row>
    <row r="5" spans="1:6" ht="14.25">
      <c r="A5" s="10"/>
      <c r="B5" s="10"/>
      <c r="C5" s="10"/>
      <c r="D5" s="10"/>
      <c r="E5" s="10"/>
      <c r="F5" s="10"/>
    </row>
    <row r="6" spans="1:6" ht="86.25" customHeight="1">
      <c r="A6" s="442" t="s">
        <v>6</v>
      </c>
      <c r="B6" s="442"/>
      <c r="C6" s="442"/>
      <c r="D6" s="442"/>
      <c r="E6" s="442"/>
      <c r="F6" s="442"/>
    </row>
    <row r="7" spans="1:6" ht="14.25">
      <c r="A7" s="149"/>
      <c r="B7" s="3"/>
      <c r="C7" s="3"/>
      <c r="D7" s="3"/>
      <c r="E7" s="3"/>
      <c r="F7" s="3"/>
    </row>
    <row r="8" spans="1:6">
      <c r="A8" s="360" t="s">
        <v>40</v>
      </c>
      <c r="B8" s="441"/>
      <c r="C8" s="441"/>
      <c r="D8" s="441"/>
      <c r="E8" s="441"/>
      <c r="F8" s="441"/>
    </row>
    <row r="9" spans="1:6">
      <c r="A9" s="365" t="s">
        <v>225</v>
      </c>
      <c r="B9" s="441"/>
      <c r="C9" s="441"/>
      <c r="D9" s="441"/>
      <c r="E9" s="441"/>
      <c r="F9" s="441"/>
    </row>
    <row r="10" spans="1:6">
      <c r="A10" s="365" t="s">
        <v>226</v>
      </c>
      <c r="B10" s="441"/>
      <c r="C10" s="441"/>
      <c r="D10" s="441"/>
      <c r="E10" s="441"/>
      <c r="F10" s="441"/>
    </row>
    <row r="11" spans="1:6">
      <c r="A11" s="365" t="s">
        <v>227</v>
      </c>
      <c r="B11" s="441"/>
      <c r="C11" s="441"/>
      <c r="D11" s="441"/>
      <c r="E11" s="441"/>
      <c r="F11" s="441"/>
    </row>
    <row r="12" spans="1:6">
      <c r="A12" s="365" t="s">
        <v>228</v>
      </c>
      <c r="B12" s="441"/>
      <c r="C12" s="441"/>
      <c r="D12" s="441"/>
      <c r="E12" s="441"/>
      <c r="F12" s="441"/>
    </row>
    <row r="13" spans="1:6">
      <c r="A13" s="365" t="s">
        <v>675</v>
      </c>
      <c r="B13" s="441"/>
      <c r="C13" s="441"/>
      <c r="D13" s="441"/>
      <c r="E13" s="441"/>
      <c r="F13" s="441"/>
    </row>
    <row r="14" spans="1:6" ht="14.25">
      <c r="A14" s="2"/>
      <c r="B14" s="3"/>
      <c r="C14" s="3"/>
      <c r="D14" s="3"/>
      <c r="E14" s="3"/>
      <c r="F14" s="3"/>
    </row>
    <row r="15" spans="1:6" ht="14.25">
      <c r="A15" s="2"/>
      <c r="B15" s="3"/>
      <c r="C15" s="3"/>
      <c r="D15" s="3"/>
      <c r="E15" s="3"/>
      <c r="F15" s="3"/>
    </row>
    <row r="16" spans="1:6" ht="14.25">
      <c r="A16" s="2"/>
      <c r="B16" s="3"/>
      <c r="C16" s="3"/>
      <c r="D16" s="3"/>
      <c r="E16" s="3"/>
      <c r="F16" s="3"/>
    </row>
    <row r="17" spans="1:6" ht="14.25">
      <c r="A17" s="2"/>
      <c r="B17" s="3"/>
      <c r="C17" s="3"/>
      <c r="D17" s="3"/>
      <c r="E17" s="3"/>
      <c r="F17" s="3"/>
    </row>
    <row r="18" spans="1:6" ht="14.25">
      <c r="A18" s="2"/>
      <c r="B18" s="3"/>
      <c r="C18" s="3"/>
      <c r="D18" s="3"/>
      <c r="E18" s="3"/>
      <c r="F18" s="3"/>
    </row>
    <row r="19" spans="1:6" ht="14.25">
      <c r="A19" s="2"/>
      <c r="B19" s="3"/>
      <c r="C19" s="3"/>
      <c r="D19" s="3"/>
      <c r="E19" s="3"/>
      <c r="F19" s="3"/>
    </row>
    <row r="20" spans="1:6" ht="14.25">
      <c r="A20" s="2"/>
      <c r="B20" s="3"/>
      <c r="C20" s="3"/>
      <c r="D20" s="3"/>
      <c r="E20" s="3"/>
      <c r="F20" s="3"/>
    </row>
    <row r="21" spans="1:6" ht="14.25">
      <c r="A21" s="2"/>
      <c r="B21" s="3"/>
      <c r="C21" s="3"/>
      <c r="D21" s="3"/>
      <c r="E21" s="3"/>
      <c r="F21" s="3"/>
    </row>
    <row r="22" spans="1:6" ht="14.25">
      <c r="A22" s="2"/>
      <c r="B22" s="3"/>
      <c r="C22" s="3"/>
      <c r="D22" s="3"/>
      <c r="E22" s="3"/>
      <c r="F22" s="3"/>
    </row>
    <row r="23" spans="1:6" ht="14.25">
      <c r="A23" s="2"/>
      <c r="B23" s="3"/>
      <c r="C23" s="3"/>
      <c r="D23" s="3"/>
      <c r="E23" s="3"/>
      <c r="F23" s="3"/>
    </row>
    <row r="24" spans="1:6" ht="14.25">
      <c r="A24" s="2"/>
      <c r="B24" s="3"/>
      <c r="C24" s="3"/>
      <c r="D24" s="3"/>
      <c r="E24" s="3"/>
      <c r="F24" s="3"/>
    </row>
    <row r="25" spans="1:6" ht="14.25">
      <c r="A25" s="2"/>
      <c r="B25" s="3"/>
      <c r="C25" s="3"/>
      <c r="D25" s="3"/>
      <c r="E25" s="3"/>
      <c r="F25" s="3"/>
    </row>
    <row r="26" spans="1:6" ht="14.25">
      <c r="A26" s="2"/>
      <c r="B26" s="3"/>
      <c r="C26" s="3"/>
      <c r="D26" s="3"/>
      <c r="E26" s="3"/>
      <c r="F26" s="3"/>
    </row>
    <row r="27" spans="1:6" ht="14.25">
      <c r="A27" s="2"/>
      <c r="B27" s="3"/>
      <c r="C27" s="3"/>
      <c r="D27" s="3"/>
      <c r="E27" s="3"/>
      <c r="F27" s="3"/>
    </row>
    <row r="28" spans="1:6" ht="14.25">
      <c r="A28" s="2"/>
      <c r="B28" s="3"/>
      <c r="C28" s="3"/>
      <c r="D28" s="3"/>
      <c r="E28" s="3"/>
      <c r="F28" s="3"/>
    </row>
    <row r="29" spans="1:6" ht="14.25">
      <c r="A29" s="2"/>
      <c r="B29" s="3"/>
      <c r="C29" s="3"/>
      <c r="D29" s="3"/>
      <c r="E29" s="3"/>
      <c r="F29" s="3"/>
    </row>
    <row r="30" spans="1:6" ht="14.25">
      <c r="A30" s="2"/>
      <c r="B30" s="3"/>
      <c r="C30" s="3"/>
      <c r="D30" s="3"/>
      <c r="E30" s="3"/>
      <c r="F30" s="3"/>
    </row>
    <row r="31" spans="1:6" ht="14.25">
      <c r="A31" s="2"/>
      <c r="B31" s="3"/>
      <c r="C31" s="3"/>
      <c r="D31" s="3"/>
      <c r="E31" s="3"/>
      <c r="F31" s="3"/>
    </row>
    <row r="32" spans="1:6" ht="14.25">
      <c r="A32" s="2"/>
      <c r="B32" s="3"/>
      <c r="C32" s="3"/>
      <c r="D32" s="3"/>
      <c r="E32" s="3"/>
      <c r="F32" s="3"/>
    </row>
    <row r="33" spans="1:6" ht="14.25">
      <c r="A33" s="2"/>
      <c r="B33" s="3"/>
      <c r="C33" s="3"/>
      <c r="D33" s="3"/>
      <c r="E33" s="3"/>
      <c r="F33" s="3"/>
    </row>
    <row r="34" spans="1:6" ht="14.25">
      <c r="A34" s="2"/>
      <c r="B34" s="3"/>
      <c r="C34" s="3"/>
      <c r="D34" s="3"/>
      <c r="E34" s="3"/>
      <c r="F34" s="3"/>
    </row>
    <row r="35" spans="1:6" ht="14.25">
      <c r="A35" s="2"/>
      <c r="B35" s="3"/>
      <c r="C35" s="3"/>
      <c r="D35" s="3"/>
      <c r="E35" s="3"/>
      <c r="F35" s="3"/>
    </row>
    <row r="36" spans="1:6">
      <c r="A36" s="3"/>
      <c r="B36" s="3"/>
      <c r="C36" s="3"/>
      <c r="D36" s="3"/>
      <c r="E36" s="3"/>
      <c r="F36" s="3"/>
    </row>
    <row r="37" spans="1:6" ht="15.75">
      <c r="A37" s="228" t="s">
        <v>41</v>
      </c>
      <c r="B37" s="3"/>
      <c r="C37" s="3"/>
      <c r="D37" s="3"/>
      <c r="E37" s="3"/>
      <c r="F37" s="3"/>
    </row>
    <row r="38" spans="1:6" ht="14.25">
      <c r="A38" s="2" t="s">
        <v>1157</v>
      </c>
      <c r="B38" s="3"/>
      <c r="C38" s="3"/>
      <c r="D38" s="3"/>
      <c r="E38" s="3"/>
      <c r="F38" s="3"/>
    </row>
    <row r="39" spans="1:6" ht="14.25">
      <c r="A39" s="2"/>
      <c r="B39" s="3"/>
      <c r="C39" s="3"/>
      <c r="D39" s="3"/>
      <c r="E39" s="3"/>
      <c r="F39" s="3"/>
    </row>
    <row r="40" spans="1:6" ht="14.25">
      <c r="A40" s="2"/>
      <c r="B40" s="3"/>
      <c r="C40" s="3"/>
      <c r="D40" s="3"/>
      <c r="E40" s="3"/>
      <c r="F40" s="3"/>
    </row>
    <row r="41" spans="1:6" ht="12.75" customHeight="1">
      <c r="A41" s="418"/>
      <c r="B41" s="443" t="s">
        <v>42</v>
      </c>
      <c r="C41" s="444" t="s">
        <v>691</v>
      </c>
      <c r="D41" s="445" t="s">
        <v>384</v>
      </c>
      <c r="E41" s="445"/>
      <c r="F41" s="445"/>
    </row>
    <row r="42" spans="1:6" ht="12.75" customHeight="1">
      <c r="A42" s="418"/>
      <c r="B42" s="443"/>
      <c r="C42" s="444"/>
      <c r="D42" s="446" t="s">
        <v>385</v>
      </c>
      <c r="E42" s="446"/>
      <c r="F42" s="446"/>
    </row>
    <row r="43" spans="1:6">
      <c r="A43" s="15"/>
      <c r="B43" s="273" t="s">
        <v>16</v>
      </c>
      <c r="C43" s="334" t="s">
        <v>361</v>
      </c>
      <c r="D43" s="274" t="s">
        <v>901</v>
      </c>
      <c r="E43" s="274" t="s">
        <v>978</v>
      </c>
      <c r="F43" s="274" t="s">
        <v>1054</v>
      </c>
    </row>
    <row r="44" spans="1:6">
      <c r="A44" s="15"/>
      <c r="B44" s="57" t="s">
        <v>665</v>
      </c>
      <c r="C44" s="61" t="s">
        <v>665</v>
      </c>
      <c r="D44" s="57" t="s">
        <v>665</v>
      </c>
      <c r="E44" s="57" t="s">
        <v>665</v>
      </c>
      <c r="F44" s="57" t="s">
        <v>665</v>
      </c>
    </row>
    <row r="45" spans="1:6">
      <c r="A45" s="16" t="s">
        <v>904</v>
      </c>
      <c r="B45" s="16"/>
      <c r="C45" s="15"/>
      <c r="D45" s="15"/>
      <c r="E45" s="15"/>
      <c r="F45" s="15"/>
    </row>
    <row r="46" spans="1:6">
      <c r="A46" s="15" t="s">
        <v>210</v>
      </c>
      <c r="B46" s="56">
        <v>41195</v>
      </c>
      <c r="C46" s="60">
        <v>43457</v>
      </c>
      <c r="D46" s="56">
        <v>46273</v>
      </c>
      <c r="E46" s="56">
        <v>48725</v>
      </c>
      <c r="F46" s="56">
        <v>51263</v>
      </c>
    </row>
    <row r="47" spans="1:6">
      <c r="A47" s="15" t="s">
        <v>211</v>
      </c>
      <c r="B47" s="56">
        <v>2445</v>
      </c>
      <c r="C47" s="60">
        <v>2690</v>
      </c>
      <c r="D47" s="56">
        <v>2818</v>
      </c>
      <c r="E47" s="56">
        <v>2785</v>
      </c>
      <c r="F47" s="56">
        <v>2834</v>
      </c>
    </row>
    <row r="48" spans="1:6">
      <c r="A48" s="15" t="s">
        <v>212</v>
      </c>
      <c r="B48" s="56">
        <v>7198</v>
      </c>
      <c r="C48" s="60">
        <v>7680</v>
      </c>
      <c r="D48" s="56">
        <v>7828</v>
      </c>
      <c r="E48" s="56">
        <v>8004</v>
      </c>
      <c r="F48" s="56">
        <v>8184</v>
      </c>
    </row>
    <row r="49" spans="1:6">
      <c r="A49" s="15" t="s">
        <v>905</v>
      </c>
      <c r="B49" s="57">
        <v>661</v>
      </c>
      <c r="C49" s="61">
        <v>51</v>
      </c>
      <c r="D49" s="57">
        <v>471</v>
      </c>
      <c r="E49" s="57">
        <v>370</v>
      </c>
      <c r="F49" s="57">
        <v>350</v>
      </c>
    </row>
    <row r="50" spans="1:6">
      <c r="A50" s="15" t="s">
        <v>906</v>
      </c>
      <c r="B50" s="57">
        <v>0</v>
      </c>
      <c r="C50" s="61">
        <v>0</v>
      </c>
      <c r="D50" s="57">
        <v>0</v>
      </c>
      <c r="E50" s="57">
        <v>0</v>
      </c>
      <c r="F50" s="57">
        <v>0</v>
      </c>
    </row>
    <row r="51" spans="1:6">
      <c r="A51" s="15" t="s">
        <v>907</v>
      </c>
      <c r="B51" s="56">
        <v>13573</v>
      </c>
      <c r="C51" s="60">
        <v>12617</v>
      </c>
      <c r="D51" s="56">
        <v>12554</v>
      </c>
      <c r="E51" s="56">
        <v>12646</v>
      </c>
      <c r="F51" s="56">
        <v>12837</v>
      </c>
    </row>
    <row r="52" spans="1:6">
      <c r="A52" s="15" t="s">
        <v>908</v>
      </c>
      <c r="B52" s="56">
        <v>950</v>
      </c>
      <c r="C52" s="60">
        <v>1000</v>
      </c>
      <c r="D52" s="56">
        <v>1050</v>
      </c>
      <c r="E52" s="56">
        <v>1100</v>
      </c>
      <c r="F52" s="56">
        <v>1150</v>
      </c>
    </row>
    <row r="53" spans="1:6">
      <c r="A53" s="15" t="s">
        <v>909</v>
      </c>
      <c r="B53" s="56">
        <v>810</v>
      </c>
      <c r="C53" s="60">
        <v>830</v>
      </c>
      <c r="D53" s="56">
        <v>850</v>
      </c>
      <c r="E53" s="56">
        <v>870</v>
      </c>
      <c r="F53" s="56">
        <v>890</v>
      </c>
    </row>
    <row r="54" spans="1:6">
      <c r="A54" s="15" t="s">
        <v>910</v>
      </c>
      <c r="B54" s="56">
        <v>2093</v>
      </c>
      <c r="C54" s="60">
        <v>5447</v>
      </c>
      <c r="D54" s="56">
        <v>8557</v>
      </c>
      <c r="E54" s="56">
        <v>824</v>
      </c>
      <c r="F54" s="56">
        <v>477</v>
      </c>
    </row>
    <row r="55" spans="1:6" ht="25.5">
      <c r="A55" s="15" t="s">
        <v>45</v>
      </c>
      <c r="B55" s="55">
        <v>823</v>
      </c>
      <c r="C55" s="89">
        <v>539</v>
      </c>
      <c r="D55" s="55">
        <v>479</v>
      </c>
      <c r="E55" s="55">
        <v>488</v>
      </c>
      <c r="F55" s="55">
        <v>497</v>
      </c>
    </row>
    <row r="56" spans="1:6">
      <c r="A56" s="15" t="s">
        <v>911</v>
      </c>
      <c r="B56" s="56">
        <v>2823</v>
      </c>
      <c r="C56" s="62">
        <v>3263</v>
      </c>
      <c r="D56" s="56">
        <v>2734</v>
      </c>
      <c r="E56" s="56">
        <v>2782</v>
      </c>
      <c r="F56" s="56">
        <v>2830</v>
      </c>
    </row>
    <row r="57" spans="1:6">
      <c r="A57" s="15" t="s">
        <v>912</v>
      </c>
      <c r="B57" s="127">
        <f>SUM(B46:B56)</f>
        <v>72571</v>
      </c>
      <c r="C57" s="128">
        <f>SUM(C46:C56)</f>
        <v>77574</v>
      </c>
      <c r="D57" s="127">
        <f>SUM(D46:D56)</f>
        <v>83614</v>
      </c>
      <c r="E57" s="127">
        <f>SUM(E46:E56)</f>
        <v>78594</v>
      </c>
      <c r="F57" s="127">
        <f>SUM(F46:F56)</f>
        <v>81312</v>
      </c>
    </row>
    <row r="58" spans="1:6">
      <c r="A58" s="15"/>
      <c r="B58" s="57"/>
      <c r="C58" s="57"/>
      <c r="D58" s="57"/>
      <c r="E58" s="57"/>
      <c r="F58" s="57"/>
    </row>
    <row r="59" spans="1:6">
      <c r="A59" s="16" t="s">
        <v>913</v>
      </c>
      <c r="B59" s="61"/>
      <c r="C59" s="61"/>
      <c r="D59" s="57"/>
      <c r="E59" s="57"/>
      <c r="F59" s="57"/>
    </row>
    <row r="60" spans="1:6">
      <c r="A60" s="283" t="s">
        <v>1174</v>
      </c>
      <c r="B60" s="56">
        <v>31541</v>
      </c>
      <c r="C60" s="60">
        <v>34091</v>
      </c>
      <c r="D60" s="56">
        <v>35367</v>
      </c>
      <c r="E60" s="56">
        <v>36655</v>
      </c>
      <c r="F60" s="56">
        <v>37711</v>
      </c>
    </row>
    <row r="61" spans="1:6">
      <c r="A61" s="15" t="s">
        <v>437</v>
      </c>
      <c r="B61" s="56">
        <v>22937</v>
      </c>
      <c r="C61" s="60">
        <v>22107</v>
      </c>
      <c r="D61" s="56">
        <v>21847</v>
      </c>
      <c r="E61" s="56">
        <v>21999</v>
      </c>
      <c r="F61" s="56">
        <v>22810</v>
      </c>
    </row>
    <row r="62" spans="1:6">
      <c r="A62" s="15" t="s">
        <v>439</v>
      </c>
      <c r="B62" s="57">
        <v>314</v>
      </c>
      <c r="C62" s="61">
        <v>340</v>
      </c>
      <c r="D62" s="57">
        <v>348</v>
      </c>
      <c r="E62" s="57">
        <v>356</v>
      </c>
      <c r="F62" s="57">
        <v>364</v>
      </c>
    </row>
    <row r="63" spans="1:6">
      <c r="A63" s="15" t="s">
        <v>441</v>
      </c>
      <c r="B63" s="56">
        <v>14034</v>
      </c>
      <c r="C63" s="60">
        <v>14500</v>
      </c>
      <c r="D63" s="56">
        <v>15187</v>
      </c>
      <c r="E63" s="56">
        <v>15744</v>
      </c>
      <c r="F63" s="56">
        <v>16274</v>
      </c>
    </row>
    <row r="64" spans="1:6">
      <c r="A64" s="15" t="s">
        <v>443</v>
      </c>
      <c r="B64" s="57">
        <v>380</v>
      </c>
      <c r="C64" s="61">
        <v>312</v>
      </c>
      <c r="D64" s="57">
        <v>247</v>
      </c>
      <c r="E64" s="57">
        <v>410</v>
      </c>
      <c r="F64" s="57">
        <v>340</v>
      </c>
    </row>
    <row r="65" spans="1:12">
      <c r="A65" s="15" t="s">
        <v>445</v>
      </c>
      <c r="B65" s="56">
        <v>5287</v>
      </c>
      <c r="C65" s="62">
        <v>5179</v>
      </c>
      <c r="D65" s="56">
        <v>5220</v>
      </c>
      <c r="E65" s="56">
        <v>5184</v>
      </c>
      <c r="F65" s="56">
        <v>5383</v>
      </c>
    </row>
    <row r="66" spans="1:12">
      <c r="A66" s="15" t="s">
        <v>44</v>
      </c>
      <c r="B66" s="127">
        <f>SUM(B60:B65)</f>
        <v>74493</v>
      </c>
      <c r="C66" s="128">
        <f>SUM(C60:C65)</f>
        <v>76529</v>
      </c>
      <c r="D66" s="127">
        <f>SUM(D60:D65)</f>
        <v>78216</v>
      </c>
      <c r="E66" s="127">
        <f>SUM(E60:E65)</f>
        <v>80348</v>
      </c>
      <c r="F66" s="127">
        <f>SUM(F60:F65)</f>
        <v>82882</v>
      </c>
    </row>
    <row r="67" spans="1:12">
      <c r="A67" s="16" t="s">
        <v>429</v>
      </c>
      <c r="B67" s="127">
        <f>+B57-B66</f>
        <v>-1922</v>
      </c>
      <c r="C67" s="128">
        <f>+C57-C66</f>
        <v>1045</v>
      </c>
      <c r="D67" s="127">
        <f>+D57-D66</f>
        <v>5398</v>
      </c>
      <c r="E67" s="127">
        <f>+E57-E66</f>
        <v>-1754</v>
      </c>
      <c r="F67" s="127">
        <f>+F57-F66</f>
        <v>-1570</v>
      </c>
    </row>
    <row r="68" spans="1:12">
      <c r="A68" s="15"/>
      <c r="B68" s="57"/>
      <c r="C68" s="61"/>
      <c r="D68" s="57"/>
      <c r="E68" s="57"/>
      <c r="F68" s="57"/>
    </row>
    <row r="69" spans="1:12">
      <c r="A69" s="16" t="s">
        <v>12</v>
      </c>
      <c r="B69" s="57"/>
      <c r="C69" s="61"/>
      <c r="D69" s="57"/>
      <c r="E69" s="57"/>
      <c r="F69" s="57"/>
      <c r="H69" s="236"/>
      <c r="I69" s="236"/>
      <c r="J69" s="236"/>
      <c r="K69" s="236"/>
      <c r="L69" s="236"/>
    </row>
    <row r="70" spans="1:12">
      <c r="A70" s="15" t="s">
        <v>786</v>
      </c>
      <c r="B70" s="129">
        <v>0</v>
      </c>
      <c r="C70" s="130">
        <v>0</v>
      </c>
      <c r="D70" s="129">
        <v>0</v>
      </c>
      <c r="E70" s="129">
        <v>0</v>
      </c>
      <c r="F70" s="129">
        <v>0</v>
      </c>
    </row>
    <row r="71" spans="1:12" ht="15" customHeight="1" thickBot="1">
      <c r="A71" s="346" t="s">
        <v>1211</v>
      </c>
      <c r="B71" s="124">
        <f>+B70+B67</f>
        <v>-1922</v>
      </c>
      <c r="C71" s="125">
        <f>+C70+C67</f>
        <v>1045</v>
      </c>
      <c r="D71" s="124">
        <f>+D70+D67</f>
        <v>5398</v>
      </c>
      <c r="E71" s="124">
        <f>+E70+E67</f>
        <v>-1754</v>
      </c>
      <c r="F71" s="124">
        <f>+F70+F67</f>
        <v>-1570</v>
      </c>
      <c r="H71" s="236"/>
      <c r="I71" s="236"/>
      <c r="J71" s="236"/>
      <c r="K71" s="236"/>
      <c r="L71" s="236"/>
    </row>
    <row r="72" spans="1:12" ht="15" thickTop="1">
      <c r="A72" s="2"/>
      <c r="B72" s="3"/>
      <c r="C72" s="3"/>
      <c r="D72" s="3"/>
      <c r="E72" s="3"/>
      <c r="F72" s="3"/>
    </row>
    <row r="73" spans="1:12">
      <c r="A73" s="3"/>
      <c r="B73" s="3"/>
      <c r="C73" s="3"/>
      <c r="D73" s="3"/>
      <c r="E73" s="3"/>
      <c r="F73" s="3"/>
    </row>
    <row r="74" spans="1:12" ht="15.75">
      <c r="A74" s="228" t="s">
        <v>46</v>
      </c>
      <c r="B74" s="3"/>
      <c r="C74" s="3"/>
      <c r="D74" s="3"/>
      <c r="E74" s="3"/>
      <c r="F74" s="3"/>
    </row>
    <row r="75" spans="1:12" ht="14.25">
      <c r="A75" s="2" t="s">
        <v>1157</v>
      </c>
      <c r="B75" s="3"/>
      <c r="C75" s="3"/>
      <c r="D75" s="3"/>
      <c r="E75" s="3"/>
      <c r="F75" s="3"/>
    </row>
    <row r="76" spans="1:12" ht="14.25">
      <c r="A76" s="2"/>
      <c r="B76" s="3"/>
      <c r="C76" s="3"/>
      <c r="D76" s="3"/>
      <c r="E76" s="3"/>
      <c r="F76" s="3"/>
    </row>
    <row r="77" spans="1:12" ht="14.25">
      <c r="A77" s="2"/>
      <c r="B77" s="3"/>
      <c r="C77" s="3"/>
      <c r="D77" s="3"/>
      <c r="E77" s="3"/>
      <c r="F77" s="3"/>
    </row>
    <row r="78" spans="1:12">
      <c r="A78" s="419"/>
      <c r="B78" s="443" t="s">
        <v>42</v>
      </c>
      <c r="C78" s="444" t="s">
        <v>691</v>
      </c>
      <c r="D78" s="445" t="s">
        <v>384</v>
      </c>
      <c r="E78" s="445"/>
      <c r="F78" s="445"/>
    </row>
    <row r="79" spans="1:12">
      <c r="A79" s="419"/>
      <c r="B79" s="443"/>
      <c r="C79" s="444"/>
      <c r="D79" s="446" t="s">
        <v>385</v>
      </c>
      <c r="E79" s="446"/>
      <c r="F79" s="446"/>
    </row>
    <row r="80" spans="1:12">
      <c r="A80" s="16"/>
      <c r="B80" s="57">
        <v>2013</v>
      </c>
      <c r="C80" s="61">
        <v>2014</v>
      </c>
      <c r="D80" s="55">
        <v>2015</v>
      </c>
      <c r="E80" s="55">
        <v>2016</v>
      </c>
      <c r="F80" s="55">
        <v>2017</v>
      </c>
    </row>
    <row r="81" spans="1:12">
      <c r="A81" s="16"/>
      <c r="B81" s="57" t="s">
        <v>665</v>
      </c>
      <c r="C81" s="61" t="s">
        <v>665</v>
      </c>
      <c r="D81" s="57" t="s">
        <v>665</v>
      </c>
      <c r="E81" s="57" t="s">
        <v>665</v>
      </c>
      <c r="F81" s="57" t="s">
        <v>665</v>
      </c>
    </row>
    <row r="82" spans="1:12">
      <c r="A82" s="16" t="s">
        <v>158</v>
      </c>
      <c r="B82" s="16"/>
      <c r="C82" s="16"/>
      <c r="D82" s="15"/>
      <c r="E82" s="15"/>
      <c r="F82" s="15"/>
    </row>
    <row r="83" spans="1:12">
      <c r="A83" s="12" t="s">
        <v>160</v>
      </c>
      <c r="B83" s="56">
        <v>23476</v>
      </c>
      <c r="C83" s="60">
        <v>12207</v>
      </c>
      <c r="D83" s="56">
        <v>12428</v>
      </c>
      <c r="E83" s="56">
        <v>12776</v>
      </c>
      <c r="F83" s="56">
        <v>13028</v>
      </c>
    </row>
    <row r="84" spans="1:12">
      <c r="A84" s="12" t="s">
        <v>161</v>
      </c>
      <c r="B84" s="56">
        <v>5272</v>
      </c>
      <c r="C84" s="60">
        <v>5367</v>
      </c>
      <c r="D84" s="56">
        <v>5467</v>
      </c>
      <c r="E84" s="56">
        <v>5567</v>
      </c>
      <c r="F84" s="56">
        <v>5667</v>
      </c>
    </row>
    <row r="85" spans="1:12">
      <c r="A85" s="12" t="s">
        <v>162</v>
      </c>
      <c r="B85" s="57">
        <v>6</v>
      </c>
      <c r="C85" s="61">
        <v>6</v>
      </c>
      <c r="D85" s="57">
        <v>6</v>
      </c>
      <c r="E85" s="57">
        <v>6</v>
      </c>
      <c r="F85" s="57">
        <v>6</v>
      </c>
    </row>
    <row r="86" spans="1:12">
      <c r="A86" s="12" t="s">
        <v>554</v>
      </c>
      <c r="B86" s="54">
        <v>1440</v>
      </c>
      <c r="C86" s="89">
        <v>200</v>
      </c>
      <c r="D86" s="55">
        <v>200</v>
      </c>
      <c r="E86" s="55">
        <v>200</v>
      </c>
      <c r="F86" s="55">
        <v>200</v>
      </c>
    </row>
    <row r="87" spans="1:12">
      <c r="A87" s="15" t="s">
        <v>163</v>
      </c>
      <c r="B87" s="127">
        <f>SUM(B83:B86)</f>
        <v>30194</v>
      </c>
      <c r="C87" s="128">
        <f>SUM(C83:C86)</f>
        <v>17780</v>
      </c>
      <c r="D87" s="127">
        <f>SUM(D83:D86)</f>
        <v>18101</v>
      </c>
      <c r="E87" s="127">
        <f>SUM(E83:E86)</f>
        <v>18549</v>
      </c>
      <c r="F87" s="127">
        <f>SUM(F83:F86)</f>
        <v>18901</v>
      </c>
      <c r="H87" s="236"/>
      <c r="I87" s="236"/>
      <c r="J87" s="236"/>
      <c r="K87" s="236"/>
      <c r="L87" s="236"/>
    </row>
    <row r="88" spans="1:12">
      <c r="A88" s="15"/>
      <c r="B88" s="15"/>
      <c r="C88" s="16"/>
      <c r="D88" s="15"/>
      <c r="E88" s="15"/>
      <c r="F88" s="15"/>
    </row>
    <row r="89" spans="1:12">
      <c r="A89" s="16" t="s">
        <v>164</v>
      </c>
      <c r="B89" s="16"/>
      <c r="C89" s="16"/>
      <c r="D89" s="15"/>
      <c r="E89" s="15"/>
      <c r="F89" s="15"/>
    </row>
    <row r="90" spans="1:12">
      <c r="A90" s="12" t="s">
        <v>161</v>
      </c>
      <c r="B90" s="57">
        <v>206</v>
      </c>
      <c r="C90" s="61">
        <v>12</v>
      </c>
      <c r="D90" s="57">
        <v>12</v>
      </c>
      <c r="E90" s="57">
        <v>12</v>
      </c>
      <c r="F90" s="57">
        <v>12</v>
      </c>
    </row>
    <row r="91" spans="1:12">
      <c r="A91" s="15" t="s">
        <v>47</v>
      </c>
      <c r="B91" s="54">
        <v>501795</v>
      </c>
      <c r="C91" s="62">
        <v>514527</v>
      </c>
      <c r="D91" s="54">
        <v>518681</v>
      </c>
      <c r="E91" s="54">
        <v>517558</v>
      </c>
      <c r="F91" s="54">
        <v>514586</v>
      </c>
    </row>
    <row r="92" spans="1:12">
      <c r="A92" s="15" t="s">
        <v>166</v>
      </c>
      <c r="B92" s="127">
        <f>SUM(B90:B91)</f>
        <v>502001</v>
      </c>
      <c r="C92" s="128">
        <f>SUM(C90:C91)</f>
        <v>514539</v>
      </c>
      <c r="D92" s="127">
        <f>SUM(D90:D91)</f>
        <v>518693</v>
      </c>
      <c r="E92" s="127">
        <f>SUM(E90:E91)</f>
        <v>517570</v>
      </c>
      <c r="F92" s="127">
        <f>SUM(F90:F91)</f>
        <v>514598</v>
      </c>
    </row>
    <row r="93" spans="1:12">
      <c r="A93" s="15" t="s">
        <v>167</v>
      </c>
      <c r="B93" s="127">
        <f>+B92+B87</f>
        <v>532195</v>
      </c>
      <c r="C93" s="128">
        <f>+C92+C87</f>
        <v>532319</v>
      </c>
      <c r="D93" s="127">
        <f>+D92+D87</f>
        <v>536794</v>
      </c>
      <c r="E93" s="127">
        <f>+E92+E87</f>
        <v>536119</v>
      </c>
      <c r="F93" s="127">
        <f>+F92+F87</f>
        <v>533499</v>
      </c>
    </row>
    <row r="94" spans="1:12">
      <c r="A94" s="16"/>
      <c r="B94" s="16"/>
      <c r="C94" s="16"/>
      <c r="D94" s="15"/>
      <c r="E94" s="15"/>
      <c r="F94" s="15"/>
    </row>
    <row r="95" spans="1:12">
      <c r="A95" s="16" t="s">
        <v>168</v>
      </c>
      <c r="B95" s="16"/>
      <c r="C95" s="16"/>
      <c r="D95" s="15"/>
      <c r="E95" s="15"/>
      <c r="F95" s="15"/>
    </row>
    <row r="96" spans="1:12">
      <c r="A96" s="12" t="s">
        <v>170</v>
      </c>
      <c r="B96" s="56">
        <v>5880</v>
      </c>
      <c r="C96" s="60">
        <v>5880</v>
      </c>
      <c r="D96" s="56">
        <v>5880</v>
      </c>
      <c r="E96" s="56">
        <v>5880</v>
      </c>
      <c r="F96" s="56">
        <v>5880</v>
      </c>
    </row>
    <row r="97" spans="1:6">
      <c r="A97" s="12" t="s">
        <v>171</v>
      </c>
      <c r="B97" s="56">
        <v>1161</v>
      </c>
      <c r="C97" s="60">
        <v>1161</v>
      </c>
      <c r="D97" s="56">
        <v>1161</v>
      </c>
      <c r="E97" s="56">
        <v>1290</v>
      </c>
      <c r="F97" s="56">
        <v>1322</v>
      </c>
    </row>
    <row r="98" spans="1:6">
      <c r="A98" s="15" t="s">
        <v>172</v>
      </c>
      <c r="B98" s="134">
        <v>5510</v>
      </c>
      <c r="C98" s="135">
        <v>5714</v>
      </c>
      <c r="D98" s="134">
        <v>5917</v>
      </c>
      <c r="E98" s="134">
        <v>6121</v>
      </c>
      <c r="F98" s="134">
        <v>6326</v>
      </c>
    </row>
    <row r="99" spans="1:6">
      <c r="A99" s="15" t="s">
        <v>173</v>
      </c>
      <c r="B99" s="134">
        <f>SUM(B96:B98)</f>
        <v>12551</v>
      </c>
      <c r="C99" s="135">
        <f>SUM(C96:C98)</f>
        <v>12755</v>
      </c>
      <c r="D99" s="134">
        <f>SUM(D96:D98)</f>
        <v>12958</v>
      </c>
      <c r="E99" s="134">
        <f>SUM(E96:E98)</f>
        <v>13291</v>
      </c>
      <c r="F99" s="134">
        <f>SUM(F96:F98)</f>
        <v>13528</v>
      </c>
    </row>
    <row r="100" spans="1:6">
      <c r="A100" s="15"/>
      <c r="B100" s="15"/>
      <c r="C100" s="16"/>
      <c r="D100" s="15"/>
      <c r="E100" s="15"/>
      <c r="F100" s="15"/>
    </row>
    <row r="101" spans="1:6">
      <c r="A101" s="16" t="s">
        <v>174</v>
      </c>
      <c r="B101" s="16"/>
      <c r="C101" s="16"/>
      <c r="D101" s="15"/>
      <c r="E101" s="15"/>
      <c r="F101" s="15"/>
    </row>
    <row r="102" spans="1:6">
      <c r="A102" s="12" t="s">
        <v>171</v>
      </c>
      <c r="B102" s="54">
        <v>4887</v>
      </c>
      <c r="C102" s="62">
        <v>3726</v>
      </c>
      <c r="D102" s="54">
        <v>2565</v>
      </c>
      <c r="E102" s="54">
        <v>3275</v>
      </c>
      <c r="F102" s="54">
        <v>1953</v>
      </c>
    </row>
    <row r="103" spans="1:6">
      <c r="A103" s="15" t="s">
        <v>172</v>
      </c>
      <c r="B103" s="129">
        <v>972</v>
      </c>
      <c r="C103" s="135">
        <v>1008</v>
      </c>
      <c r="D103" s="134">
        <v>1044</v>
      </c>
      <c r="E103" s="134">
        <v>1081</v>
      </c>
      <c r="F103" s="134">
        <v>1116</v>
      </c>
    </row>
    <row r="104" spans="1:6">
      <c r="A104" s="15" t="s">
        <v>176</v>
      </c>
      <c r="B104" s="134">
        <f>SUM(B102:B103)</f>
        <v>5859</v>
      </c>
      <c r="C104" s="135">
        <f>SUM(C102:C103)</f>
        <v>4734</v>
      </c>
      <c r="D104" s="134">
        <f>SUM(D102:D103)</f>
        <v>3609</v>
      </c>
      <c r="E104" s="134">
        <f>SUM(E102:E103)</f>
        <v>4356</v>
      </c>
      <c r="F104" s="134">
        <f>SUM(F102:F103)</f>
        <v>3069</v>
      </c>
    </row>
    <row r="105" spans="1:6">
      <c r="A105" s="15" t="s">
        <v>177</v>
      </c>
      <c r="B105" s="134">
        <f>+B104+B99</f>
        <v>18410</v>
      </c>
      <c r="C105" s="135">
        <f>+C104+C99</f>
        <v>17489</v>
      </c>
      <c r="D105" s="134">
        <f>+D104+D99</f>
        <v>16567</v>
      </c>
      <c r="E105" s="134">
        <f>+E104+E99</f>
        <v>17647</v>
      </c>
      <c r="F105" s="134">
        <f>+F104+F99</f>
        <v>16597</v>
      </c>
    </row>
    <row r="106" spans="1:6" ht="15" customHeight="1" thickBot="1">
      <c r="A106" s="15" t="s">
        <v>178</v>
      </c>
      <c r="B106" s="124">
        <f>+B93-B105</f>
        <v>513785</v>
      </c>
      <c r="C106" s="125">
        <f>+C93-C105</f>
        <v>514830</v>
      </c>
      <c r="D106" s="124">
        <f>+D93-D105</f>
        <v>520227</v>
      </c>
      <c r="E106" s="124">
        <f>+E93-E105</f>
        <v>518472</v>
      </c>
      <c r="F106" s="124">
        <f>+F93-F105</f>
        <v>516902</v>
      </c>
    </row>
    <row r="107" spans="1:6" ht="13.5" thickTop="1">
      <c r="A107" s="15"/>
      <c r="B107" s="15"/>
      <c r="C107" s="16"/>
      <c r="D107" s="15"/>
      <c r="E107" s="15"/>
      <c r="F107" s="15"/>
    </row>
    <row r="108" spans="1:6">
      <c r="A108" s="16" t="s">
        <v>179</v>
      </c>
      <c r="B108" s="15"/>
      <c r="C108" s="16"/>
      <c r="D108" s="15"/>
      <c r="E108" s="15"/>
      <c r="F108" s="15"/>
    </row>
    <row r="109" spans="1:6">
      <c r="A109" s="15" t="s">
        <v>180</v>
      </c>
      <c r="B109" s="56">
        <v>398518</v>
      </c>
      <c r="C109" s="60">
        <v>407910</v>
      </c>
      <c r="D109" s="56">
        <v>413227</v>
      </c>
      <c r="E109" s="56">
        <v>411392</v>
      </c>
      <c r="F109" s="56">
        <v>409742</v>
      </c>
    </row>
    <row r="110" spans="1:6">
      <c r="A110" s="15" t="s">
        <v>181</v>
      </c>
      <c r="B110" s="56">
        <v>102118</v>
      </c>
      <c r="C110" s="60">
        <v>102118</v>
      </c>
      <c r="D110" s="56">
        <v>102118</v>
      </c>
      <c r="E110" s="56">
        <v>102118</v>
      </c>
      <c r="F110" s="56">
        <v>102118</v>
      </c>
    </row>
    <row r="111" spans="1:6">
      <c r="A111" s="15" t="s">
        <v>182</v>
      </c>
      <c r="B111" s="54">
        <v>13149</v>
      </c>
      <c r="C111" s="62">
        <v>4802</v>
      </c>
      <c r="D111" s="54">
        <v>4882</v>
      </c>
      <c r="E111" s="54">
        <v>4962</v>
      </c>
      <c r="F111" s="54">
        <v>5042</v>
      </c>
    </row>
    <row r="112" spans="1:6" ht="15" customHeight="1" thickBot="1">
      <c r="A112" s="15" t="s">
        <v>183</v>
      </c>
      <c r="B112" s="131">
        <f>SUM(B109:B111)</f>
        <v>513785</v>
      </c>
      <c r="C112" s="132">
        <f>SUM(C109:C111)</f>
        <v>514830</v>
      </c>
      <c r="D112" s="131">
        <f>SUM(D109:D111)</f>
        <v>520227</v>
      </c>
      <c r="E112" s="131">
        <f>SUM(E109:E111)</f>
        <v>518472</v>
      </c>
      <c r="F112" s="131">
        <f>SUM(F109:F111)</f>
        <v>516902</v>
      </c>
    </row>
    <row r="113" spans="1:6" ht="13.5" thickTop="1">
      <c r="A113" s="3"/>
      <c r="B113" s="3"/>
      <c r="C113" s="3"/>
      <c r="D113" s="3"/>
      <c r="E113" s="3"/>
      <c r="F113" s="3"/>
    </row>
    <row r="114" spans="1:6" ht="15.75">
      <c r="A114" s="228" t="s">
        <v>48</v>
      </c>
      <c r="B114" s="3"/>
      <c r="C114" s="3"/>
      <c r="D114" s="3"/>
      <c r="E114" s="3"/>
      <c r="F114" s="3"/>
    </row>
    <row r="115" spans="1:6" ht="14.25">
      <c r="A115" s="2" t="s">
        <v>1157</v>
      </c>
      <c r="B115" s="3"/>
      <c r="C115" s="3"/>
      <c r="D115" s="3"/>
      <c r="E115" s="3"/>
      <c r="F115" s="3"/>
    </row>
    <row r="116" spans="1:6" ht="14.25">
      <c r="A116" s="2"/>
      <c r="B116" s="3"/>
      <c r="C116" s="3"/>
      <c r="D116" s="3"/>
      <c r="E116" s="3"/>
      <c r="F116" s="3"/>
    </row>
    <row r="117" spans="1:6" ht="14.25">
      <c r="A117" s="2"/>
      <c r="B117" s="3"/>
      <c r="C117" s="3"/>
      <c r="D117" s="3"/>
      <c r="E117" s="3"/>
      <c r="F117" s="3"/>
    </row>
    <row r="118" spans="1:6" ht="12.75" customHeight="1">
      <c r="A118" s="418"/>
      <c r="B118" s="443" t="s">
        <v>42</v>
      </c>
      <c r="C118" s="444" t="s">
        <v>691</v>
      </c>
      <c r="D118" s="445" t="s">
        <v>384</v>
      </c>
      <c r="E118" s="445"/>
      <c r="F118" s="445"/>
    </row>
    <row r="119" spans="1:6" ht="12.75" customHeight="1">
      <c r="A119" s="418"/>
      <c r="B119" s="443"/>
      <c r="C119" s="444"/>
      <c r="D119" s="446" t="s">
        <v>385</v>
      </c>
      <c r="E119" s="446"/>
      <c r="F119" s="446"/>
    </row>
    <row r="120" spans="1:6">
      <c r="A120" s="15"/>
      <c r="B120" s="273" t="s">
        <v>16</v>
      </c>
      <c r="C120" s="334" t="s">
        <v>361</v>
      </c>
      <c r="D120" s="274" t="s">
        <v>901</v>
      </c>
      <c r="E120" s="274" t="s">
        <v>978</v>
      </c>
      <c r="F120" s="274" t="s">
        <v>1054</v>
      </c>
    </row>
    <row r="121" spans="1:6">
      <c r="A121" s="15"/>
      <c r="B121" s="57" t="s">
        <v>665</v>
      </c>
      <c r="C121" s="61" t="s">
        <v>665</v>
      </c>
      <c r="D121" s="57" t="s">
        <v>665</v>
      </c>
      <c r="E121" s="57" t="s">
        <v>665</v>
      </c>
      <c r="F121" s="57" t="s">
        <v>665</v>
      </c>
    </row>
    <row r="122" spans="1:6">
      <c r="A122" s="15"/>
      <c r="B122" s="57" t="s">
        <v>49</v>
      </c>
      <c r="C122" s="61" t="s">
        <v>49</v>
      </c>
      <c r="D122" s="57" t="s">
        <v>49</v>
      </c>
      <c r="E122" s="57" t="s">
        <v>49</v>
      </c>
      <c r="F122" s="57" t="s">
        <v>49</v>
      </c>
    </row>
    <row r="123" spans="1:6">
      <c r="A123" s="15"/>
      <c r="B123" s="57" t="s">
        <v>50</v>
      </c>
      <c r="C123" s="61" t="s">
        <v>50</v>
      </c>
      <c r="D123" s="57" t="s">
        <v>50</v>
      </c>
      <c r="E123" s="57" t="s">
        <v>50</v>
      </c>
      <c r="F123" s="57" t="s">
        <v>50</v>
      </c>
    </row>
    <row r="124" spans="1:6">
      <c r="A124" s="16" t="s">
        <v>401</v>
      </c>
      <c r="B124" s="16"/>
      <c r="C124" s="16"/>
      <c r="D124" s="15"/>
      <c r="E124" s="15"/>
      <c r="F124" s="15"/>
    </row>
    <row r="125" spans="1:6">
      <c r="A125" s="95" t="s">
        <v>403</v>
      </c>
      <c r="B125" s="12"/>
      <c r="C125" s="16"/>
      <c r="D125" s="15"/>
      <c r="E125" s="15"/>
      <c r="F125" s="15"/>
    </row>
    <row r="126" spans="1:6">
      <c r="A126" s="15" t="s">
        <v>210</v>
      </c>
      <c r="B126" s="56">
        <v>41410</v>
      </c>
      <c r="C126" s="60">
        <v>43357</v>
      </c>
      <c r="D126" s="56">
        <v>46173</v>
      </c>
      <c r="E126" s="56">
        <v>48625</v>
      </c>
      <c r="F126" s="56">
        <v>51163</v>
      </c>
    </row>
    <row r="127" spans="1:6">
      <c r="A127" s="15" t="s">
        <v>962</v>
      </c>
      <c r="B127" s="56">
        <v>2195</v>
      </c>
      <c r="C127" s="60">
        <v>2690</v>
      </c>
      <c r="D127" s="56">
        <v>2818</v>
      </c>
      <c r="E127" s="56">
        <v>2785</v>
      </c>
      <c r="F127" s="56">
        <v>2834</v>
      </c>
    </row>
    <row r="128" spans="1:6">
      <c r="A128" s="15" t="s">
        <v>212</v>
      </c>
      <c r="B128" s="56">
        <v>7849</v>
      </c>
      <c r="C128" s="60">
        <v>7680</v>
      </c>
      <c r="D128" s="56">
        <v>7828</v>
      </c>
      <c r="E128" s="56">
        <v>8004</v>
      </c>
      <c r="F128" s="56">
        <v>8184</v>
      </c>
    </row>
    <row r="129" spans="1:6" s="343" customFormat="1">
      <c r="A129" s="283" t="s">
        <v>905</v>
      </c>
      <c r="B129" s="56">
        <v>661</v>
      </c>
      <c r="C129" s="60">
        <v>51</v>
      </c>
      <c r="D129" s="56">
        <v>471</v>
      </c>
      <c r="E129" s="56">
        <v>370</v>
      </c>
      <c r="F129" s="56">
        <v>350</v>
      </c>
    </row>
    <row r="130" spans="1:6">
      <c r="A130" s="15" t="s">
        <v>937</v>
      </c>
      <c r="B130" s="56">
        <v>13313</v>
      </c>
      <c r="C130" s="60">
        <v>13617</v>
      </c>
      <c r="D130" s="56">
        <v>13604</v>
      </c>
      <c r="E130" s="56">
        <v>13746</v>
      </c>
      <c r="F130" s="56">
        <v>13987</v>
      </c>
    </row>
    <row r="131" spans="1:6">
      <c r="A131" s="15" t="s">
        <v>938</v>
      </c>
      <c r="B131" s="56">
        <v>2903</v>
      </c>
      <c r="C131" s="60">
        <v>6277</v>
      </c>
      <c r="D131" s="56">
        <v>9407</v>
      </c>
      <c r="E131" s="56">
        <v>1694</v>
      </c>
      <c r="F131" s="56">
        <v>1367</v>
      </c>
    </row>
    <row r="132" spans="1:6">
      <c r="A132" s="15" t="s">
        <v>404</v>
      </c>
      <c r="B132" s="56">
        <v>2044</v>
      </c>
      <c r="C132" s="60">
        <v>1820</v>
      </c>
      <c r="D132" s="56">
        <v>1264</v>
      </c>
      <c r="E132" s="56">
        <v>1278</v>
      </c>
      <c r="F132" s="56">
        <v>1292</v>
      </c>
    </row>
    <row r="133" spans="1:6">
      <c r="A133" s="283" t="s">
        <v>1185</v>
      </c>
      <c r="B133" s="56">
        <v>2511</v>
      </c>
      <c r="C133" s="60">
        <v>1443</v>
      </c>
      <c r="D133" s="56">
        <v>1469</v>
      </c>
      <c r="E133" s="56">
        <v>1503</v>
      </c>
      <c r="F133" s="56">
        <v>1538</v>
      </c>
    </row>
    <row r="134" spans="1:6">
      <c r="A134" s="15"/>
      <c r="B134" s="127">
        <f>SUM(B126:B133)</f>
        <v>72886</v>
      </c>
      <c r="C134" s="128">
        <f>SUM(C126:C133)</f>
        <v>76935</v>
      </c>
      <c r="D134" s="127">
        <f>SUM(D126:D133)</f>
        <v>83034</v>
      </c>
      <c r="E134" s="127">
        <f>SUM(E126:E133)</f>
        <v>78005</v>
      </c>
      <c r="F134" s="127">
        <f>SUM(F126:F133)</f>
        <v>80715</v>
      </c>
    </row>
    <row r="135" spans="1:6">
      <c r="A135" s="95" t="s">
        <v>405</v>
      </c>
      <c r="B135" s="15"/>
      <c r="C135" s="16"/>
      <c r="D135" s="15"/>
      <c r="E135" s="15"/>
      <c r="F135" s="15"/>
    </row>
    <row r="136" spans="1:6">
      <c r="A136" s="283" t="s">
        <v>1174</v>
      </c>
      <c r="B136" s="56">
        <v>-31185</v>
      </c>
      <c r="C136" s="60">
        <v>-33841</v>
      </c>
      <c r="D136" s="56">
        <v>-35117</v>
      </c>
      <c r="E136" s="56">
        <v>-36405</v>
      </c>
      <c r="F136" s="56">
        <v>-37461</v>
      </c>
    </row>
    <row r="137" spans="1:6">
      <c r="A137" s="15" t="s">
        <v>963</v>
      </c>
      <c r="B137" s="56">
        <v>-4797</v>
      </c>
      <c r="C137" s="60">
        <v>-4183</v>
      </c>
      <c r="D137" s="56">
        <v>-4272</v>
      </c>
      <c r="E137" s="56">
        <v>-4369</v>
      </c>
      <c r="F137" s="56">
        <v>-4468</v>
      </c>
    </row>
    <row r="138" spans="1:6">
      <c r="A138" s="15" t="s">
        <v>406</v>
      </c>
      <c r="B138" s="56">
        <v>-15506</v>
      </c>
      <c r="C138" s="60">
        <v>-14103</v>
      </c>
      <c r="D138" s="56">
        <v>-13667</v>
      </c>
      <c r="E138" s="56">
        <v>-13631</v>
      </c>
      <c r="F138" s="56">
        <v>-14250</v>
      </c>
    </row>
    <row r="139" spans="1:6">
      <c r="A139" s="12" t="s">
        <v>407</v>
      </c>
      <c r="B139" s="56">
        <v>-3740</v>
      </c>
      <c r="C139" s="60">
        <v>-3820</v>
      </c>
      <c r="D139" s="56">
        <v>-3909</v>
      </c>
      <c r="E139" s="56">
        <v>-3999</v>
      </c>
      <c r="F139" s="56">
        <v>-4092</v>
      </c>
    </row>
    <row r="140" spans="1:6">
      <c r="A140" s="283" t="s">
        <v>1186</v>
      </c>
      <c r="B140" s="56">
        <v>-5786</v>
      </c>
      <c r="C140" s="60">
        <v>-5529</v>
      </c>
      <c r="D140" s="56">
        <v>-5577</v>
      </c>
      <c r="E140" s="56">
        <v>-5549</v>
      </c>
      <c r="F140" s="56">
        <v>-5757</v>
      </c>
    </row>
    <row r="141" spans="1:6">
      <c r="A141" s="15"/>
      <c r="B141" s="127">
        <f>SUM(B136:B140)</f>
        <v>-61014</v>
      </c>
      <c r="C141" s="128">
        <f>SUM(C136:C140)</f>
        <v>-61476</v>
      </c>
      <c r="D141" s="127">
        <f>SUM(D136:D140)</f>
        <v>-62542</v>
      </c>
      <c r="E141" s="127">
        <f>SUM(E136:E140)</f>
        <v>-63953</v>
      </c>
      <c r="F141" s="127">
        <f>SUM(F136:F140)</f>
        <v>-66028</v>
      </c>
    </row>
    <row r="142" spans="1:6">
      <c r="A142" s="15" t="s">
        <v>409</v>
      </c>
      <c r="B142" s="127">
        <f>+B141+B134</f>
        <v>11872</v>
      </c>
      <c r="C142" s="128">
        <f>+C141+C134</f>
        <v>15459</v>
      </c>
      <c r="D142" s="127">
        <f>+D141+D134</f>
        <v>20492</v>
      </c>
      <c r="E142" s="127">
        <f>+E141+E134</f>
        <v>14052</v>
      </c>
      <c r="F142" s="127">
        <f>+F141+F134</f>
        <v>14687</v>
      </c>
    </row>
    <row r="143" spans="1:6">
      <c r="A143" s="15"/>
      <c r="B143" s="15"/>
      <c r="C143" s="16"/>
      <c r="D143" s="15"/>
      <c r="E143" s="15"/>
      <c r="F143" s="15"/>
    </row>
    <row r="144" spans="1:6">
      <c r="A144" s="16" t="s">
        <v>410</v>
      </c>
      <c r="B144" s="15"/>
      <c r="C144" s="16"/>
      <c r="D144" s="15"/>
      <c r="E144" s="15"/>
      <c r="F144" s="15"/>
    </row>
    <row r="145" spans="1:6" ht="12.75" customHeight="1">
      <c r="A145" s="283" t="s">
        <v>1212</v>
      </c>
      <c r="B145" s="56">
        <v>1664</v>
      </c>
      <c r="C145" s="60">
        <v>3741</v>
      </c>
      <c r="D145" s="56">
        <v>2018</v>
      </c>
      <c r="E145" s="56">
        <v>2036</v>
      </c>
      <c r="F145" s="56">
        <v>2054</v>
      </c>
    </row>
    <row r="146" spans="1:6">
      <c r="A146" s="15" t="s">
        <v>414</v>
      </c>
      <c r="B146" s="56">
        <v>-21007</v>
      </c>
      <c r="C146" s="60">
        <v>-29195</v>
      </c>
      <c r="D146" s="56">
        <v>-20881</v>
      </c>
      <c r="E146" s="56">
        <v>-16169</v>
      </c>
      <c r="F146" s="56">
        <v>-14859</v>
      </c>
    </row>
    <row r="147" spans="1:6">
      <c r="A147" s="15" t="s">
        <v>412</v>
      </c>
      <c r="B147" s="57">
        <v>10</v>
      </c>
      <c r="C147" s="61">
        <v>199</v>
      </c>
      <c r="D147" s="57">
        <v>0</v>
      </c>
      <c r="E147" s="57">
        <v>0</v>
      </c>
      <c r="F147" s="57">
        <v>0</v>
      </c>
    </row>
    <row r="148" spans="1:6">
      <c r="A148" s="15" t="s">
        <v>413</v>
      </c>
      <c r="B148" s="57">
        <v>50</v>
      </c>
      <c r="C148" s="61">
        <v>0</v>
      </c>
      <c r="D148" s="57">
        <v>0</v>
      </c>
      <c r="E148" s="57">
        <v>0</v>
      </c>
      <c r="F148" s="57">
        <v>0</v>
      </c>
    </row>
    <row r="149" spans="1:6">
      <c r="A149" s="15" t="s">
        <v>415</v>
      </c>
      <c r="B149" s="127">
        <f>SUM(B145:B148)</f>
        <v>-19283</v>
      </c>
      <c r="C149" s="128">
        <f>SUM(C145:C148)</f>
        <v>-25255</v>
      </c>
      <c r="D149" s="127">
        <f>SUM(D145:D148)</f>
        <v>-18863</v>
      </c>
      <c r="E149" s="127">
        <f>SUM(E145:E148)</f>
        <v>-14133</v>
      </c>
      <c r="F149" s="127">
        <f>SUM(F145:F148)</f>
        <v>-12805</v>
      </c>
    </row>
    <row r="150" spans="1:6">
      <c r="A150" s="15"/>
      <c r="B150" s="15"/>
      <c r="C150" s="16"/>
      <c r="D150" s="15"/>
      <c r="E150" s="15"/>
      <c r="F150" s="15"/>
    </row>
    <row r="151" spans="1:6">
      <c r="A151" s="16" t="s">
        <v>51</v>
      </c>
      <c r="B151" s="15"/>
      <c r="C151" s="16"/>
      <c r="D151" s="15"/>
      <c r="E151" s="15"/>
      <c r="F151" s="15"/>
    </row>
    <row r="152" spans="1:6">
      <c r="A152" s="15" t="s">
        <v>408</v>
      </c>
      <c r="B152" s="57">
        <v>-380</v>
      </c>
      <c r="C152" s="61">
        <v>-312</v>
      </c>
      <c r="D152" s="57">
        <v>-247</v>
      </c>
      <c r="E152" s="57">
        <v>-410</v>
      </c>
      <c r="F152" s="57">
        <v>-340</v>
      </c>
    </row>
    <row r="153" spans="1:6">
      <c r="A153" s="15" t="s">
        <v>419</v>
      </c>
      <c r="B153" s="57">
        <v>0</v>
      </c>
      <c r="C153" s="61">
        <v>0</v>
      </c>
      <c r="D153" s="57">
        <v>0</v>
      </c>
      <c r="E153" s="56">
        <v>2000</v>
      </c>
      <c r="F153" s="57">
        <v>0</v>
      </c>
    </row>
    <row r="154" spans="1:6">
      <c r="A154" s="15" t="s">
        <v>420</v>
      </c>
      <c r="B154" s="56">
        <v>-1161</v>
      </c>
      <c r="C154" s="60">
        <v>-1161</v>
      </c>
      <c r="D154" s="56">
        <v>-1161</v>
      </c>
      <c r="E154" s="56">
        <v>-1161</v>
      </c>
      <c r="F154" s="56">
        <v>-1290</v>
      </c>
    </row>
    <row r="155" spans="1:6" ht="25.5">
      <c r="A155" s="15" t="s">
        <v>52</v>
      </c>
      <c r="B155" s="127">
        <f>SUM(B152:B154)</f>
        <v>-1541</v>
      </c>
      <c r="C155" s="128">
        <f>SUM(C152:C154)</f>
        <v>-1473</v>
      </c>
      <c r="D155" s="127">
        <f>SUM(D152:D154)</f>
        <v>-1408</v>
      </c>
      <c r="E155" s="127">
        <f>SUM(E152:E154)</f>
        <v>429</v>
      </c>
      <c r="F155" s="127">
        <f>SUM(F152:F154)</f>
        <v>-1630</v>
      </c>
    </row>
    <row r="156" spans="1:6" ht="15" customHeight="1">
      <c r="A156" s="16" t="s">
        <v>839</v>
      </c>
      <c r="B156" s="56">
        <f>+B155+B149+B142</f>
        <v>-8952</v>
      </c>
      <c r="C156" s="60">
        <f>+C155+C149+C142</f>
        <v>-11269</v>
      </c>
      <c r="D156" s="56">
        <f>+D155+D149+D142</f>
        <v>221</v>
      </c>
      <c r="E156" s="56">
        <f>+E155+E149+E142</f>
        <v>348</v>
      </c>
      <c r="F156" s="56">
        <f>+F155+F149+F142</f>
        <v>252</v>
      </c>
    </row>
    <row r="157" spans="1:6" ht="12.75" customHeight="1">
      <c r="A157" s="15" t="s">
        <v>862</v>
      </c>
      <c r="B157" s="56">
        <v>32428</v>
      </c>
      <c r="C157" s="60">
        <v>23476</v>
      </c>
      <c r="D157" s="56">
        <v>12207</v>
      </c>
      <c r="E157" s="56">
        <v>12428</v>
      </c>
      <c r="F157" s="56">
        <v>12776</v>
      </c>
    </row>
    <row r="158" spans="1:6" ht="15" customHeight="1" thickBot="1">
      <c r="A158" s="16" t="s">
        <v>840</v>
      </c>
      <c r="B158" s="131">
        <f>+B157+B156</f>
        <v>23476</v>
      </c>
      <c r="C158" s="132">
        <f>+C157+C156</f>
        <v>12207</v>
      </c>
      <c r="D158" s="131">
        <f>+D157+D156</f>
        <v>12428</v>
      </c>
      <c r="E158" s="131">
        <f>+E157+E156</f>
        <v>12776</v>
      </c>
      <c r="F158" s="131">
        <f>+F157+F156</f>
        <v>13028</v>
      </c>
    </row>
    <row r="159" spans="1:6" ht="15" thickTop="1">
      <c r="A159" s="2"/>
      <c r="B159" s="3"/>
      <c r="C159" s="3"/>
      <c r="D159" s="3"/>
      <c r="E159" s="3"/>
      <c r="F159" s="3"/>
    </row>
    <row r="160" spans="1:6">
      <c r="A160" s="3"/>
      <c r="B160" s="3"/>
      <c r="C160" s="3"/>
      <c r="D160" s="3"/>
      <c r="E160" s="3"/>
      <c r="F160" s="3"/>
    </row>
    <row r="161" spans="1:6" ht="15.75">
      <c r="A161" s="228" t="s">
        <v>841</v>
      </c>
      <c r="B161" s="3"/>
      <c r="C161" s="3"/>
      <c r="D161" s="3"/>
      <c r="E161" s="3"/>
      <c r="F161" s="3"/>
    </row>
    <row r="162" spans="1:6" ht="14.25">
      <c r="A162" s="2" t="s">
        <v>1157</v>
      </c>
      <c r="B162" s="3"/>
      <c r="C162" s="3"/>
      <c r="D162" s="3"/>
      <c r="E162" s="3"/>
      <c r="F162" s="3"/>
    </row>
    <row r="163" spans="1:6" ht="14.25">
      <c r="A163" s="2"/>
      <c r="B163" s="3"/>
      <c r="C163" s="3"/>
      <c r="D163" s="3"/>
      <c r="E163" s="3"/>
      <c r="F163" s="3"/>
    </row>
    <row r="164" spans="1:6" ht="14.25">
      <c r="A164" s="2"/>
      <c r="B164" s="3"/>
      <c r="C164" s="3"/>
      <c r="D164" s="3"/>
      <c r="E164" s="3"/>
      <c r="F164" s="3"/>
    </row>
    <row r="165" spans="1:6" ht="12.75" customHeight="1">
      <c r="A165" s="418"/>
      <c r="B165" s="443" t="s">
        <v>42</v>
      </c>
      <c r="C165" s="444" t="s">
        <v>691</v>
      </c>
      <c r="D165" s="445" t="s">
        <v>384</v>
      </c>
      <c r="E165" s="445"/>
      <c r="F165" s="445"/>
    </row>
    <row r="166" spans="1:6" ht="12.75" customHeight="1">
      <c r="A166" s="418"/>
      <c r="B166" s="443"/>
      <c r="C166" s="444"/>
      <c r="D166" s="446" t="s">
        <v>385</v>
      </c>
      <c r="E166" s="446"/>
      <c r="F166" s="446"/>
    </row>
    <row r="167" spans="1:6">
      <c r="A167" s="15"/>
      <c r="B167" s="273" t="s">
        <v>16</v>
      </c>
      <c r="C167" s="334" t="s">
        <v>361</v>
      </c>
      <c r="D167" s="274" t="s">
        <v>901</v>
      </c>
      <c r="E167" s="274" t="s">
        <v>978</v>
      </c>
      <c r="F167" s="274" t="s">
        <v>1054</v>
      </c>
    </row>
    <row r="168" spans="1:6">
      <c r="A168" s="15"/>
      <c r="B168" s="57" t="s">
        <v>665</v>
      </c>
      <c r="C168" s="61" t="s">
        <v>665</v>
      </c>
      <c r="D168" s="57" t="s">
        <v>665</v>
      </c>
      <c r="E168" s="57" t="s">
        <v>665</v>
      </c>
      <c r="F168" s="57" t="s">
        <v>665</v>
      </c>
    </row>
    <row r="169" spans="1:6">
      <c r="A169" s="16" t="s">
        <v>842</v>
      </c>
      <c r="B169" s="16"/>
      <c r="C169" s="16"/>
      <c r="D169" s="57"/>
      <c r="E169" s="57"/>
      <c r="F169" s="57"/>
    </row>
    <row r="170" spans="1:6">
      <c r="A170" s="15" t="s">
        <v>124</v>
      </c>
      <c r="B170" s="56">
        <v>6122</v>
      </c>
      <c r="C170" s="60">
        <v>6173</v>
      </c>
      <c r="D170" s="56">
        <v>5744</v>
      </c>
      <c r="E170" s="56">
        <v>7181</v>
      </c>
      <c r="F170" s="56">
        <v>7343</v>
      </c>
    </row>
    <row r="171" spans="1:6">
      <c r="A171" s="15" t="s">
        <v>126</v>
      </c>
      <c r="B171" s="56">
        <v>1303</v>
      </c>
      <c r="C171" s="60">
        <v>1885</v>
      </c>
      <c r="D171" s="56">
        <v>2169</v>
      </c>
      <c r="E171" s="56">
        <v>2474</v>
      </c>
      <c r="F171" s="56">
        <v>2481</v>
      </c>
    </row>
    <row r="172" spans="1:6">
      <c r="A172" s="15" t="s">
        <v>128</v>
      </c>
      <c r="B172" s="56">
        <v>2947</v>
      </c>
      <c r="C172" s="60">
        <v>3383</v>
      </c>
      <c r="D172" s="56">
        <v>1455</v>
      </c>
      <c r="E172" s="56">
        <v>1773</v>
      </c>
      <c r="F172" s="56">
        <v>1648</v>
      </c>
    </row>
    <row r="173" spans="1:6">
      <c r="A173" s="15" t="s">
        <v>130</v>
      </c>
      <c r="B173" s="56">
        <v>7887</v>
      </c>
      <c r="C173" s="60">
        <v>13395</v>
      </c>
      <c r="D173" s="56">
        <v>10123</v>
      </c>
      <c r="E173" s="56">
        <v>3098</v>
      </c>
      <c r="F173" s="56">
        <v>1931</v>
      </c>
    </row>
    <row r="174" spans="1:6">
      <c r="A174" s="15" t="s">
        <v>843</v>
      </c>
      <c r="B174" s="56">
        <v>4358</v>
      </c>
      <c r="C174" s="60">
        <v>5791</v>
      </c>
      <c r="D174" s="56">
        <v>3641</v>
      </c>
      <c r="E174" s="56">
        <v>3899</v>
      </c>
      <c r="F174" s="56">
        <v>3826</v>
      </c>
    </row>
    <row r="175" spans="1:6">
      <c r="A175" s="15" t="s">
        <v>133</v>
      </c>
      <c r="B175" s="55">
        <v>0</v>
      </c>
      <c r="C175" s="89">
        <v>90</v>
      </c>
      <c r="D175" s="55">
        <v>110</v>
      </c>
      <c r="E175" s="55">
        <v>105</v>
      </c>
      <c r="F175" s="55">
        <v>120</v>
      </c>
    </row>
    <row r="176" spans="1:6" ht="15" customHeight="1" thickBot="1">
      <c r="A176" s="16" t="s">
        <v>135</v>
      </c>
      <c r="B176" s="131">
        <f>SUM(B170:B175)</f>
        <v>22617</v>
      </c>
      <c r="C176" s="132">
        <f>SUM(C170:C175)</f>
        <v>30717</v>
      </c>
      <c r="D176" s="131">
        <f>SUM(D170:D175)</f>
        <v>23242</v>
      </c>
      <c r="E176" s="131">
        <f>SUM(E170:E175)</f>
        <v>18530</v>
      </c>
      <c r="F176" s="131">
        <f>SUM(F170:F175)</f>
        <v>17349</v>
      </c>
    </row>
    <row r="177" spans="1:6" ht="13.5" thickTop="1">
      <c r="A177" s="15"/>
      <c r="B177" s="15"/>
      <c r="C177" s="15"/>
      <c r="D177" s="15"/>
      <c r="E177" s="15"/>
      <c r="F177" s="15"/>
    </row>
    <row r="178" spans="1:6">
      <c r="A178" s="16" t="s">
        <v>424</v>
      </c>
      <c r="B178" s="15"/>
      <c r="C178" s="15"/>
      <c r="D178" s="15"/>
      <c r="E178" s="15"/>
      <c r="F178" s="15"/>
    </row>
    <row r="179" spans="1:6">
      <c r="A179" s="15" t="s">
        <v>137</v>
      </c>
      <c r="B179" s="56">
        <v>12225</v>
      </c>
      <c r="C179" s="60">
        <v>17454</v>
      </c>
      <c r="D179" s="56">
        <v>15928</v>
      </c>
      <c r="E179" s="56">
        <v>13145</v>
      </c>
      <c r="F179" s="56">
        <v>13560</v>
      </c>
    </row>
    <row r="180" spans="1:6">
      <c r="A180" s="15" t="s">
        <v>136</v>
      </c>
      <c r="B180" s="56">
        <v>6850</v>
      </c>
      <c r="C180" s="60">
        <v>9176</v>
      </c>
      <c r="D180" s="56">
        <v>5767</v>
      </c>
      <c r="E180" s="56">
        <v>3296</v>
      </c>
      <c r="F180" s="56">
        <v>2791</v>
      </c>
    </row>
    <row r="181" spans="1:6">
      <c r="A181" s="15" t="s">
        <v>218</v>
      </c>
      <c r="B181" s="134">
        <v>3542</v>
      </c>
      <c r="C181" s="135">
        <v>4087</v>
      </c>
      <c r="D181" s="134">
        <v>1547</v>
      </c>
      <c r="E181" s="134">
        <v>2089</v>
      </c>
      <c r="F181" s="129">
        <v>998</v>
      </c>
    </row>
    <row r="182" spans="1:6" ht="15" customHeight="1" thickBot="1">
      <c r="A182" s="16" t="s">
        <v>135</v>
      </c>
      <c r="B182" s="124">
        <f>SUM(B179:B181)</f>
        <v>22617</v>
      </c>
      <c r="C182" s="125">
        <f>SUM(C179:C181)</f>
        <v>30717</v>
      </c>
      <c r="D182" s="124">
        <f>SUM(D179:D181)</f>
        <v>23242</v>
      </c>
      <c r="E182" s="124">
        <f>SUM(E179:E181)</f>
        <v>18530</v>
      </c>
      <c r="F182" s="124">
        <f>SUM(F179:F181)</f>
        <v>17349</v>
      </c>
    </row>
    <row r="183" spans="1:6" ht="15" thickTop="1">
      <c r="A183" s="2"/>
      <c r="B183" s="3"/>
      <c r="C183" s="3"/>
      <c r="D183" s="3"/>
      <c r="E183" s="3"/>
      <c r="F183" s="3"/>
    </row>
    <row r="184" spans="1:6" ht="14.25">
      <c r="A184" s="2"/>
      <c r="B184" s="3"/>
      <c r="C184" s="3"/>
      <c r="D184" s="3"/>
      <c r="E184" s="3"/>
      <c r="F184" s="3"/>
    </row>
    <row r="185" spans="1:6" ht="14.25">
      <c r="A185" s="2"/>
      <c r="B185" s="3"/>
      <c r="C185" s="3"/>
      <c r="D185" s="3"/>
      <c r="E185" s="3"/>
      <c r="F185" s="3"/>
    </row>
    <row r="186" spans="1:6" ht="14.25">
      <c r="A186" s="2"/>
      <c r="B186" s="3"/>
      <c r="C186" s="3"/>
      <c r="D186" s="3"/>
      <c r="E186" s="3"/>
      <c r="F186" s="3"/>
    </row>
    <row r="187" spans="1:6" ht="15">
      <c r="A187" s="22" t="s">
        <v>1213</v>
      </c>
      <c r="B187" s="3"/>
      <c r="C187" s="3"/>
      <c r="D187" s="3"/>
      <c r="E187" s="3"/>
      <c r="F187" s="3"/>
    </row>
    <row r="188" spans="1:6" ht="14.25">
      <c r="A188" s="2"/>
      <c r="B188" s="3"/>
      <c r="C188" s="3"/>
      <c r="D188" s="3"/>
      <c r="E188" s="3"/>
      <c r="F188" s="3"/>
    </row>
    <row r="189" spans="1:6" ht="14.25">
      <c r="A189" s="2"/>
      <c r="B189" s="3"/>
      <c r="C189" s="3"/>
      <c r="D189" s="3"/>
      <c r="E189" s="3"/>
      <c r="F189" s="3"/>
    </row>
    <row r="190" spans="1:6" ht="12.75" customHeight="1">
      <c r="A190" s="419"/>
      <c r="B190" s="443" t="s">
        <v>42</v>
      </c>
      <c r="C190" s="444" t="s">
        <v>691</v>
      </c>
      <c r="D190" s="445" t="s">
        <v>384</v>
      </c>
      <c r="E190" s="445"/>
      <c r="F190" s="445"/>
    </row>
    <row r="191" spans="1:6" ht="12.75" customHeight="1">
      <c r="A191" s="419"/>
      <c r="B191" s="443"/>
      <c r="C191" s="444"/>
      <c r="D191" s="446" t="s">
        <v>385</v>
      </c>
      <c r="E191" s="446"/>
      <c r="F191" s="446"/>
    </row>
    <row r="192" spans="1:6">
      <c r="A192" s="16"/>
      <c r="B192" s="273" t="s">
        <v>16</v>
      </c>
      <c r="C192" s="334" t="s">
        <v>361</v>
      </c>
      <c r="D192" s="274" t="s">
        <v>901</v>
      </c>
      <c r="E192" s="274" t="s">
        <v>978</v>
      </c>
      <c r="F192" s="274" t="s">
        <v>1054</v>
      </c>
    </row>
    <row r="193" spans="1:6">
      <c r="A193" s="15"/>
      <c r="B193" s="57" t="s">
        <v>665</v>
      </c>
      <c r="C193" s="61" t="s">
        <v>665</v>
      </c>
      <c r="D193" s="57" t="s">
        <v>665</v>
      </c>
      <c r="E193" s="57" t="s">
        <v>665</v>
      </c>
      <c r="F193" s="57" t="s">
        <v>665</v>
      </c>
    </row>
    <row r="194" spans="1:6">
      <c r="A194" s="16"/>
      <c r="B194" s="15"/>
      <c r="C194" s="16"/>
      <c r="D194" s="57"/>
      <c r="E194" s="57"/>
      <c r="F194" s="57"/>
    </row>
    <row r="195" spans="1:6">
      <c r="A195" s="16" t="s">
        <v>135</v>
      </c>
      <c r="B195" s="134">
        <f>+B182</f>
        <v>22617</v>
      </c>
      <c r="C195" s="135">
        <f>+C182</f>
        <v>30717</v>
      </c>
      <c r="D195" s="134">
        <f>+D182</f>
        <v>23242</v>
      </c>
      <c r="E195" s="134">
        <f>+E182</f>
        <v>18530</v>
      </c>
      <c r="F195" s="134">
        <f>+F182</f>
        <v>17349</v>
      </c>
    </row>
    <row r="196" spans="1:6">
      <c r="A196" s="15"/>
      <c r="B196" s="57"/>
      <c r="C196" s="61"/>
      <c r="D196" s="57"/>
      <c r="E196" s="57"/>
      <c r="F196" s="57"/>
    </row>
    <row r="197" spans="1:6">
      <c r="A197" s="15" t="s">
        <v>488</v>
      </c>
      <c r="B197" s="57">
        <v>0</v>
      </c>
      <c r="C197" s="61">
        <v>0</v>
      </c>
      <c r="D197" s="57">
        <v>0</v>
      </c>
      <c r="E197" s="57">
        <v>0</v>
      </c>
      <c r="F197" s="56">
        <v>20000</v>
      </c>
    </row>
    <row r="198" spans="1:6">
      <c r="A198" s="15" t="s">
        <v>844</v>
      </c>
      <c r="B198" s="56">
        <f>-B63</f>
        <v>-14034</v>
      </c>
      <c r="C198" s="60">
        <f>-C63</f>
        <v>-14500</v>
      </c>
      <c r="D198" s="56">
        <f>-D63</f>
        <v>-15187</v>
      </c>
      <c r="E198" s="56">
        <f>-E63</f>
        <v>-15744</v>
      </c>
      <c r="F198" s="56">
        <f>-F63</f>
        <v>-16274</v>
      </c>
    </row>
    <row r="199" spans="1:6">
      <c r="A199" s="15" t="s">
        <v>845</v>
      </c>
      <c r="B199" s="56">
        <v>-3691</v>
      </c>
      <c r="C199" s="60">
        <v>-3485</v>
      </c>
      <c r="D199" s="56">
        <v>-3901</v>
      </c>
      <c r="E199" s="56">
        <v>-3909</v>
      </c>
      <c r="F199" s="56">
        <v>-4047</v>
      </c>
    </row>
    <row r="200" spans="1:6">
      <c r="A200" s="15" t="s">
        <v>43</v>
      </c>
      <c r="B200" s="57">
        <v>0</v>
      </c>
      <c r="C200" s="61">
        <v>0</v>
      </c>
      <c r="D200" s="57">
        <v>0</v>
      </c>
      <c r="E200" s="57">
        <v>0</v>
      </c>
      <c r="F200" s="57">
        <v>0</v>
      </c>
    </row>
    <row r="201" spans="1:6" ht="25.5">
      <c r="A201" s="15" t="s">
        <v>846</v>
      </c>
      <c r="B201" s="55">
        <v>0</v>
      </c>
      <c r="C201" s="89">
        <v>0</v>
      </c>
      <c r="D201" s="55">
        <v>0</v>
      </c>
      <c r="E201" s="55">
        <v>0</v>
      </c>
      <c r="F201" s="55">
        <v>0</v>
      </c>
    </row>
    <row r="202" spans="1:6" ht="26.25" thickBot="1">
      <c r="A202" s="346" t="s">
        <v>1214</v>
      </c>
      <c r="B202" s="131">
        <f>SUM(B195:B201)</f>
        <v>4892</v>
      </c>
      <c r="C202" s="132">
        <f>SUM(C195:C201)</f>
        <v>12732</v>
      </c>
      <c r="D202" s="131">
        <f>SUM(D195:D201)</f>
        <v>4154</v>
      </c>
      <c r="E202" s="131">
        <f>SUM(E195:E201)</f>
        <v>-1123</v>
      </c>
      <c r="F202" s="131">
        <f>SUM(F195:F201)</f>
        <v>17028</v>
      </c>
    </row>
    <row r="203" spans="1:6" ht="15" thickTop="1">
      <c r="A203" s="2"/>
      <c r="B203" s="3"/>
      <c r="C203" s="3"/>
      <c r="D203" s="3"/>
      <c r="E203" s="3"/>
      <c r="F203" s="3"/>
    </row>
    <row r="204" spans="1:6">
      <c r="A204" s="3"/>
      <c r="B204" s="3"/>
      <c r="C204" s="3"/>
      <c r="D204" s="3"/>
      <c r="E204" s="3"/>
      <c r="F204" s="3"/>
    </row>
    <row r="205" spans="1:6" ht="15.75">
      <c r="A205" s="228" t="s">
        <v>847</v>
      </c>
      <c r="B205" s="3"/>
      <c r="C205" s="3"/>
      <c r="D205" s="3"/>
      <c r="E205" s="3"/>
      <c r="F205" s="3"/>
    </row>
    <row r="206" spans="1:6" ht="14.25">
      <c r="A206" s="2" t="s">
        <v>1157</v>
      </c>
      <c r="B206" s="3"/>
      <c r="C206" s="3"/>
      <c r="D206" s="3"/>
      <c r="E206" s="3"/>
      <c r="F206" s="3"/>
    </row>
    <row r="207" spans="1:6" ht="14.25">
      <c r="A207" s="2"/>
      <c r="B207" s="3"/>
      <c r="C207" s="3"/>
      <c r="D207" s="3"/>
      <c r="E207" s="3"/>
      <c r="F207" s="3"/>
    </row>
    <row r="208" spans="1:6" ht="14.25">
      <c r="A208" s="2"/>
      <c r="B208" s="3"/>
      <c r="C208" s="3"/>
      <c r="D208" s="3"/>
      <c r="E208" s="3"/>
      <c r="F208" s="3"/>
    </row>
    <row r="209" spans="1:6">
      <c r="A209" s="418"/>
      <c r="B209" s="443" t="s">
        <v>42</v>
      </c>
      <c r="C209" s="444" t="s">
        <v>691</v>
      </c>
      <c r="D209" s="445" t="s">
        <v>384</v>
      </c>
      <c r="E209" s="445"/>
      <c r="F209" s="445"/>
    </row>
    <row r="210" spans="1:6">
      <c r="A210" s="418"/>
      <c r="B210" s="443"/>
      <c r="C210" s="444"/>
      <c r="D210" s="446" t="s">
        <v>385</v>
      </c>
      <c r="E210" s="446"/>
      <c r="F210" s="446"/>
    </row>
    <row r="211" spans="1:6">
      <c r="A211" s="15"/>
      <c r="B211" s="57">
        <v>2013</v>
      </c>
      <c r="C211" s="61">
        <v>2014</v>
      </c>
      <c r="D211" s="55">
        <v>2015</v>
      </c>
      <c r="E211" s="55">
        <v>2016</v>
      </c>
      <c r="F211" s="55">
        <v>2017</v>
      </c>
    </row>
    <row r="212" spans="1:6">
      <c r="A212" s="15"/>
      <c r="B212" s="57" t="s">
        <v>665</v>
      </c>
      <c r="C212" s="61" t="s">
        <v>665</v>
      </c>
      <c r="D212" s="57" t="s">
        <v>665</v>
      </c>
      <c r="E212" s="57" t="s">
        <v>665</v>
      </c>
      <c r="F212" s="57" t="s">
        <v>665</v>
      </c>
    </row>
    <row r="213" spans="1:6">
      <c r="A213" s="16" t="s">
        <v>848</v>
      </c>
      <c r="B213" s="15"/>
      <c r="C213" s="16"/>
      <c r="D213" s="12"/>
      <c r="E213" s="12"/>
      <c r="F213" s="12"/>
    </row>
    <row r="214" spans="1:6">
      <c r="A214" s="15" t="s">
        <v>849</v>
      </c>
      <c r="B214" s="57">
        <v>227</v>
      </c>
      <c r="C214" s="61">
        <v>57</v>
      </c>
      <c r="D214" s="57">
        <v>57</v>
      </c>
      <c r="E214" s="57">
        <v>57</v>
      </c>
      <c r="F214" s="57">
        <v>57</v>
      </c>
    </row>
    <row r="215" spans="1:6">
      <c r="A215" s="15" t="s">
        <v>850</v>
      </c>
      <c r="B215" s="57">
        <v>126</v>
      </c>
      <c r="C215" s="61">
        <v>10</v>
      </c>
      <c r="D215" s="57">
        <v>10</v>
      </c>
      <c r="E215" s="57">
        <v>10</v>
      </c>
      <c r="F215" s="57">
        <v>10</v>
      </c>
    </row>
    <row r="216" spans="1:6">
      <c r="A216" s="15" t="s">
        <v>851</v>
      </c>
      <c r="B216" s="57">
        <v>583</v>
      </c>
      <c r="C216" s="61">
        <v>827</v>
      </c>
      <c r="D216" s="57">
        <v>827</v>
      </c>
      <c r="E216" s="57">
        <v>827</v>
      </c>
      <c r="F216" s="57">
        <v>827</v>
      </c>
    </row>
    <row r="217" spans="1:6">
      <c r="A217" s="15" t="s">
        <v>852</v>
      </c>
      <c r="B217" s="133">
        <f>SUM(B214:B216)</f>
        <v>936</v>
      </c>
      <c r="C217" s="136">
        <f>SUM(C214:C216)</f>
        <v>894</v>
      </c>
      <c r="D217" s="133">
        <f>SUM(D214:D216)</f>
        <v>894</v>
      </c>
      <c r="E217" s="133">
        <f>SUM(E214:E216)</f>
        <v>894</v>
      </c>
      <c r="F217" s="133">
        <f>SUM(F214:F216)</f>
        <v>894</v>
      </c>
    </row>
    <row r="218" spans="1:6">
      <c r="A218" s="15"/>
      <c r="B218" s="57"/>
      <c r="C218" s="61"/>
      <c r="D218" s="96"/>
      <c r="E218" s="96"/>
      <c r="F218" s="96"/>
    </row>
    <row r="219" spans="1:6">
      <c r="A219" s="16" t="s">
        <v>853</v>
      </c>
      <c r="B219" s="57"/>
      <c r="C219" s="61"/>
      <c r="D219" s="96"/>
      <c r="E219" s="96"/>
      <c r="F219" s="96"/>
    </row>
    <row r="220" spans="1:6">
      <c r="A220" s="15" t="s">
        <v>854</v>
      </c>
      <c r="B220" s="56">
        <v>8962</v>
      </c>
      <c r="C220" s="60">
        <v>3668</v>
      </c>
      <c r="D220" s="56">
        <v>3668</v>
      </c>
      <c r="E220" s="56">
        <v>3668</v>
      </c>
      <c r="F220" s="56">
        <v>3668</v>
      </c>
    </row>
    <row r="221" spans="1:6">
      <c r="A221" s="15" t="s">
        <v>855</v>
      </c>
      <c r="B221" s="57">
        <v>917</v>
      </c>
      <c r="C221" s="61">
        <v>49</v>
      </c>
      <c r="D221" s="57">
        <v>49</v>
      </c>
      <c r="E221" s="57">
        <v>49</v>
      </c>
      <c r="F221" s="57">
        <v>49</v>
      </c>
    </row>
    <row r="222" spans="1:6">
      <c r="A222" s="15" t="s">
        <v>856</v>
      </c>
      <c r="B222" s="56">
        <v>1880</v>
      </c>
      <c r="C222" s="61">
        <v>0</v>
      </c>
      <c r="D222" s="57">
        <v>0</v>
      </c>
      <c r="E222" s="57">
        <v>0</v>
      </c>
      <c r="F222" s="57">
        <v>0</v>
      </c>
    </row>
    <row r="223" spans="1:6">
      <c r="A223" s="15" t="s">
        <v>857</v>
      </c>
      <c r="B223" s="57">
        <v>83</v>
      </c>
      <c r="C223" s="61">
        <v>104</v>
      </c>
      <c r="D223" s="57">
        <v>124</v>
      </c>
      <c r="E223" s="57">
        <v>144</v>
      </c>
      <c r="F223" s="57">
        <v>164</v>
      </c>
    </row>
    <row r="224" spans="1:6">
      <c r="A224" s="15" t="s">
        <v>858</v>
      </c>
      <c r="B224" s="57">
        <v>332</v>
      </c>
      <c r="C224" s="61">
        <v>87</v>
      </c>
      <c r="D224" s="57">
        <v>147</v>
      </c>
      <c r="E224" s="57">
        <v>207</v>
      </c>
      <c r="F224" s="57">
        <v>267</v>
      </c>
    </row>
    <row r="225" spans="1:6">
      <c r="A225" s="15" t="s">
        <v>859</v>
      </c>
      <c r="B225" s="57">
        <v>39</v>
      </c>
      <c r="C225" s="61">
        <v>0</v>
      </c>
      <c r="D225" s="57">
        <v>0</v>
      </c>
      <c r="E225" s="57">
        <v>0</v>
      </c>
      <c r="F225" s="57">
        <v>0</v>
      </c>
    </row>
    <row r="226" spans="1:6">
      <c r="A226" s="15" t="s">
        <v>860</v>
      </c>
      <c r="B226" s="127">
        <f>SUM(B220:B225)</f>
        <v>12213</v>
      </c>
      <c r="C226" s="128">
        <f>SUM(C220:C225)</f>
        <v>3908</v>
      </c>
      <c r="D226" s="127">
        <f>SUM(D220:D225)</f>
        <v>3988</v>
      </c>
      <c r="E226" s="127">
        <f>SUM(E220:E225)</f>
        <v>4068</v>
      </c>
      <c r="F226" s="127">
        <f>SUM(F220:F225)</f>
        <v>4148</v>
      </c>
    </row>
    <row r="227" spans="1:6" ht="15" customHeight="1" thickBot="1">
      <c r="A227" s="16" t="s">
        <v>861</v>
      </c>
      <c r="B227" s="131">
        <f>+B226+B217</f>
        <v>13149</v>
      </c>
      <c r="C227" s="132">
        <f>+C226+C217</f>
        <v>4802</v>
      </c>
      <c r="D227" s="131">
        <f>+D226+D217</f>
        <v>4882</v>
      </c>
      <c r="E227" s="131">
        <f>+E226+E217</f>
        <v>4962</v>
      </c>
      <c r="F227" s="131">
        <f>+F226+F217</f>
        <v>5042</v>
      </c>
    </row>
    <row r="228" spans="1:6" ht="15" thickTop="1">
      <c r="A228" s="1"/>
      <c r="B228"/>
      <c r="C228"/>
      <c r="D228"/>
      <c r="E228"/>
      <c r="F228"/>
    </row>
  </sheetData>
  <mergeCells count="38">
    <mergeCell ref="A41:A42"/>
    <mergeCell ref="B41:B42"/>
    <mergeCell ref="C41:C42"/>
    <mergeCell ref="D41:F41"/>
    <mergeCell ref="D42:F42"/>
    <mergeCell ref="A78:A79"/>
    <mergeCell ref="B78:B79"/>
    <mergeCell ref="C78:C79"/>
    <mergeCell ref="D78:F78"/>
    <mergeCell ref="D79:F79"/>
    <mergeCell ref="A118:A119"/>
    <mergeCell ref="B118:B119"/>
    <mergeCell ref="C118:C119"/>
    <mergeCell ref="D118:F118"/>
    <mergeCell ref="D119:F119"/>
    <mergeCell ref="A165:A166"/>
    <mergeCell ref="B165:B166"/>
    <mergeCell ref="C165:C166"/>
    <mergeCell ref="D165:F165"/>
    <mergeCell ref="D166:F166"/>
    <mergeCell ref="A190:A191"/>
    <mergeCell ref="B190:B191"/>
    <mergeCell ref="C190:C191"/>
    <mergeCell ref="D190:F190"/>
    <mergeCell ref="D191:F191"/>
    <mergeCell ref="A209:A210"/>
    <mergeCell ref="B209:B210"/>
    <mergeCell ref="C209:C210"/>
    <mergeCell ref="D209:F209"/>
    <mergeCell ref="D210:F210"/>
    <mergeCell ref="A11:F11"/>
    <mergeCell ref="A12:F12"/>
    <mergeCell ref="A13:F13"/>
    <mergeCell ref="A4:F4"/>
    <mergeCell ref="A8:F8"/>
    <mergeCell ref="A9:F9"/>
    <mergeCell ref="A10:F10"/>
    <mergeCell ref="A6:F6"/>
  </mergeCells>
  <phoneticPr fontId="9" type="noConversion"/>
  <pageMargins left="0.74803149606299213" right="0.74803149606299213" top="0.98425196850393704" bottom="0.98425196850393704" header="0.51181102362204722" footer="0.51181102362204722"/>
  <pageSetup paperSize="9" firstPageNumber="54" orientation="portrait" useFirstPageNumber="1" r:id="rId1"/>
  <headerFooter alignWithMargins="0">
    <oddHeader>&amp;R&amp;9Appendix A</oddHeader>
    <oddFooter>&amp;L&amp;8The Institute of Chartered Accountants in Australia&amp;C&amp;9&amp;P&amp;R&amp;8VICTORIAN CITY COUNCIL</oddFooter>
  </headerFooter>
  <rowBreaks count="5" manualBreakCount="5">
    <brk id="36" max="5" man="1"/>
    <brk id="73" max="5" man="1"/>
    <brk id="113" max="5" man="1"/>
    <brk id="160" max="5" man="1"/>
    <brk id="204" max="5" man="1"/>
  </rowBreaks>
</worksheet>
</file>

<file path=xl/worksheets/sheet18.xml><?xml version="1.0" encoding="utf-8"?>
<worksheet xmlns="http://schemas.openxmlformats.org/spreadsheetml/2006/main" xmlns:r="http://schemas.openxmlformats.org/officeDocument/2006/relationships">
  <dimension ref="A1:C202"/>
  <sheetViews>
    <sheetView tabSelected="1" zoomScaleNormal="100" zoomScaleSheetLayoutView="100" workbookViewId="0">
      <selection activeCell="I42" sqref="I42"/>
    </sheetView>
  </sheetViews>
  <sheetFormatPr defaultRowHeight="12.75"/>
  <cols>
    <col min="1" max="1" width="61" style="86" customWidth="1"/>
    <col min="2" max="3" width="13.5703125" style="81" customWidth="1"/>
    <col min="4" max="4" width="10.5703125" customWidth="1"/>
    <col min="5" max="5" width="10" customWidth="1"/>
  </cols>
  <sheetData>
    <row r="1" spans="1:3" ht="16.5">
      <c r="A1" s="193" t="s">
        <v>863</v>
      </c>
      <c r="B1" s="3"/>
      <c r="C1" s="3"/>
    </row>
    <row r="2" spans="1:3" ht="16.5">
      <c r="A2" s="193" t="s">
        <v>34</v>
      </c>
      <c r="B2" s="3"/>
      <c r="C2" s="3"/>
    </row>
    <row r="3" spans="1:3" ht="14.25">
      <c r="A3" s="2"/>
      <c r="B3" s="3"/>
      <c r="C3" s="3"/>
    </row>
    <row r="4" spans="1:3" ht="30.75" customHeight="1">
      <c r="A4" s="358" t="s">
        <v>489</v>
      </c>
      <c r="B4" s="358"/>
      <c r="C4" s="358"/>
    </row>
    <row r="5" spans="1:3" ht="14.25">
      <c r="A5" s="2"/>
      <c r="B5" s="3"/>
      <c r="C5" s="3"/>
    </row>
    <row r="6" spans="1:3">
      <c r="A6" s="12" t="s">
        <v>40</v>
      </c>
      <c r="B6" s="3"/>
      <c r="C6" s="3"/>
    </row>
    <row r="7" spans="1:3">
      <c r="A7" s="64" t="s">
        <v>223</v>
      </c>
      <c r="B7" s="3"/>
      <c r="C7" s="3"/>
    </row>
    <row r="8" spans="1:3">
      <c r="A8" s="64" t="s">
        <v>224</v>
      </c>
      <c r="B8" s="3"/>
      <c r="C8" s="3"/>
    </row>
    <row r="9" spans="1:3">
      <c r="A9" s="64" t="s">
        <v>676</v>
      </c>
      <c r="B9" s="3"/>
      <c r="C9" s="3"/>
    </row>
    <row r="10" spans="1:3" ht="15">
      <c r="A10" s="126"/>
      <c r="B10" s="3"/>
      <c r="C10" s="3"/>
    </row>
    <row r="11" spans="1:3" ht="15">
      <c r="A11" s="126"/>
      <c r="B11" s="3"/>
      <c r="C11" s="3"/>
    </row>
    <row r="12" spans="1:3" ht="15">
      <c r="A12" s="126"/>
      <c r="B12" s="3"/>
      <c r="C12" s="3"/>
    </row>
    <row r="13" spans="1:3" ht="15">
      <c r="A13" s="126"/>
      <c r="B13" s="3"/>
      <c r="C13" s="3"/>
    </row>
    <row r="14" spans="1:3" ht="15">
      <c r="A14" s="126"/>
      <c r="B14" s="3"/>
      <c r="C14" s="3"/>
    </row>
    <row r="15" spans="1:3" ht="15">
      <c r="A15" s="126"/>
      <c r="B15" s="3"/>
      <c r="C15" s="3"/>
    </row>
    <row r="16" spans="1:3" ht="15">
      <c r="A16" s="126"/>
      <c r="B16" s="3"/>
      <c r="C16" s="3"/>
    </row>
    <row r="17" spans="1:3" ht="15">
      <c r="A17" s="126"/>
      <c r="B17" s="3"/>
      <c r="C17" s="3"/>
    </row>
    <row r="18" spans="1:3" ht="15">
      <c r="A18" s="126"/>
      <c r="B18" s="3"/>
      <c r="C18" s="3"/>
    </row>
    <row r="19" spans="1:3" ht="15">
      <c r="A19" s="126"/>
      <c r="B19" s="3"/>
      <c r="C19" s="3"/>
    </row>
    <row r="20" spans="1:3" ht="15">
      <c r="A20" s="126"/>
      <c r="B20" s="3"/>
      <c r="C20" s="3"/>
    </row>
    <row r="21" spans="1:3" ht="15">
      <c r="A21" s="126"/>
      <c r="B21" s="3"/>
      <c r="C21" s="3"/>
    </row>
    <row r="22" spans="1:3" ht="15">
      <c r="A22" s="126"/>
      <c r="B22" s="3"/>
      <c r="C22" s="3"/>
    </row>
    <row r="23" spans="1:3" ht="15">
      <c r="A23" s="126"/>
      <c r="B23" s="3"/>
      <c r="C23" s="3"/>
    </row>
    <row r="24" spans="1:3" ht="15">
      <c r="A24" s="126"/>
      <c r="B24" s="3"/>
      <c r="C24" s="3"/>
    </row>
    <row r="25" spans="1:3" ht="15">
      <c r="A25" s="126"/>
      <c r="B25" s="3"/>
      <c r="C25" s="3"/>
    </row>
    <row r="26" spans="1:3" ht="15">
      <c r="A26" s="126"/>
      <c r="B26" s="3"/>
      <c r="C26" s="3"/>
    </row>
    <row r="27" spans="1:3" ht="15">
      <c r="A27" s="126"/>
      <c r="B27" s="3"/>
      <c r="C27" s="3"/>
    </row>
    <row r="28" spans="1:3" ht="15">
      <c r="A28" s="126"/>
      <c r="B28" s="3"/>
      <c r="C28" s="3"/>
    </row>
    <row r="29" spans="1:3" ht="15">
      <c r="A29" s="126"/>
      <c r="B29" s="3"/>
      <c r="C29" s="3"/>
    </row>
    <row r="30" spans="1:3" ht="15">
      <c r="A30" s="126"/>
      <c r="B30" s="3"/>
      <c r="C30" s="3"/>
    </row>
    <row r="31" spans="1:3" ht="15">
      <c r="A31" s="126"/>
      <c r="B31" s="3"/>
      <c r="C31" s="3"/>
    </row>
    <row r="32" spans="1:3" ht="15">
      <c r="A32" s="126"/>
      <c r="B32" s="3"/>
      <c r="C32" s="3"/>
    </row>
    <row r="33" spans="1:3" ht="15">
      <c r="A33" s="126"/>
      <c r="B33" s="3"/>
      <c r="C33" s="3"/>
    </row>
    <row r="34" spans="1:3" ht="14.25">
      <c r="A34" s="2"/>
      <c r="B34" s="3"/>
      <c r="C34" s="3"/>
    </row>
    <row r="35" spans="1:3" ht="14.25">
      <c r="A35" s="2"/>
      <c r="B35" s="3"/>
      <c r="C35" s="3"/>
    </row>
    <row r="36" spans="1:3" ht="14.25">
      <c r="A36" s="2"/>
      <c r="B36" s="3"/>
      <c r="C36" s="3"/>
    </row>
    <row r="37" spans="1:3" ht="14.25">
      <c r="A37" s="2"/>
      <c r="B37" s="3"/>
      <c r="C37" s="3"/>
    </row>
    <row r="38" spans="1:3" ht="14.25">
      <c r="A38" s="2"/>
      <c r="B38" s="3"/>
      <c r="C38" s="3"/>
    </row>
    <row r="39" spans="1:3" ht="14.25">
      <c r="A39" s="2"/>
      <c r="B39" s="3"/>
      <c r="C39" s="3"/>
    </row>
    <row r="40" spans="1:3" ht="14.25">
      <c r="A40" s="2"/>
      <c r="B40" s="3"/>
      <c r="C40" s="3"/>
    </row>
    <row r="41" spans="1:3" ht="14.25">
      <c r="A41" s="2"/>
      <c r="B41" s="3"/>
      <c r="C41" s="3"/>
    </row>
    <row r="42" spans="1:3" ht="14.25">
      <c r="A42" s="2"/>
      <c r="B42" s="3"/>
      <c r="C42" s="3"/>
    </row>
    <row r="43" spans="1:3" ht="14.25">
      <c r="A43" s="2"/>
      <c r="B43" s="3"/>
      <c r="C43" s="3"/>
    </row>
    <row r="44" spans="1:3" ht="14.25">
      <c r="A44" s="2"/>
      <c r="B44" s="3"/>
      <c r="C44" s="3"/>
    </row>
    <row r="45" spans="1:3" ht="14.25">
      <c r="A45" s="2"/>
      <c r="B45" s="3"/>
      <c r="C45" s="3"/>
    </row>
    <row r="46" spans="1:3" ht="14.25">
      <c r="A46" s="2"/>
      <c r="B46" s="3"/>
      <c r="C46" s="3"/>
    </row>
    <row r="47" spans="1:3" ht="14.25">
      <c r="A47" s="2"/>
      <c r="B47" s="3"/>
      <c r="C47" s="3"/>
    </row>
    <row r="48" spans="1:3" ht="15.75">
      <c r="A48" s="155" t="s">
        <v>34</v>
      </c>
      <c r="B48" s="3"/>
      <c r="C48" s="3"/>
    </row>
    <row r="49" spans="1:3" ht="14.25">
      <c r="A49" s="2"/>
      <c r="B49" s="3"/>
      <c r="C49" s="3"/>
    </row>
    <row r="50" spans="1:3" ht="15">
      <c r="A50" s="22" t="s">
        <v>100</v>
      </c>
      <c r="B50" s="3"/>
      <c r="C50" s="3"/>
    </row>
    <row r="51" spans="1:3" ht="14.25">
      <c r="A51" s="2"/>
      <c r="B51" s="3"/>
      <c r="C51" s="3"/>
    </row>
    <row r="52" spans="1:3">
      <c r="A52" s="186"/>
      <c r="B52" s="159" t="s">
        <v>16</v>
      </c>
      <c r="C52" s="159" t="s">
        <v>361</v>
      </c>
    </row>
    <row r="53" spans="1:3">
      <c r="A53" s="186"/>
      <c r="B53" s="159" t="s">
        <v>864</v>
      </c>
      <c r="C53" s="159" t="s">
        <v>864</v>
      </c>
    </row>
    <row r="54" spans="1:3">
      <c r="A54" s="14" t="s">
        <v>865</v>
      </c>
      <c r="B54" s="57">
        <v>0</v>
      </c>
      <c r="C54" s="61">
        <v>0</v>
      </c>
    </row>
    <row r="55" spans="1:3">
      <c r="A55" s="169" t="s">
        <v>866</v>
      </c>
      <c r="B55" s="134">
        <v>1161000</v>
      </c>
      <c r="C55" s="135">
        <v>1161000</v>
      </c>
    </row>
    <row r="56" spans="1:3" ht="14.25">
      <c r="A56" s="2"/>
      <c r="B56" s="3"/>
      <c r="C56" s="3"/>
    </row>
    <row r="57" spans="1:3" ht="15">
      <c r="A57" s="22" t="s">
        <v>101</v>
      </c>
      <c r="B57" s="3"/>
      <c r="C57" s="3"/>
    </row>
    <row r="58" spans="1:3">
      <c r="A58" s="12"/>
      <c r="B58" s="3"/>
      <c r="C58" s="3"/>
    </row>
    <row r="59" spans="1:3">
      <c r="A59" s="72" t="s">
        <v>867</v>
      </c>
      <c r="B59" s="3"/>
      <c r="C59" s="3"/>
    </row>
    <row r="60" spans="1:3">
      <c r="A60" s="12"/>
      <c r="B60" s="3"/>
      <c r="C60" s="3"/>
    </row>
    <row r="61" spans="1:3">
      <c r="A61" s="447" t="s">
        <v>868</v>
      </c>
      <c r="B61" s="159" t="s">
        <v>16</v>
      </c>
      <c r="C61" s="159" t="s">
        <v>361</v>
      </c>
    </row>
    <row r="62" spans="1:3">
      <c r="A62" s="447"/>
      <c r="B62" s="159" t="s">
        <v>869</v>
      </c>
      <c r="C62" s="159" t="s">
        <v>869</v>
      </c>
    </row>
    <row r="63" spans="1:3">
      <c r="A63" s="14" t="s">
        <v>870</v>
      </c>
      <c r="B63" s="57">
        <v>0.24687100000000001</v>
      </c>
      <c r="C63" s="61">
        <v>0.25649899999999998</v>
      </c>
    </row>
    <row r="64" spans="1:3">
      <c r="A64" s="344" t="s">
        <v>1215</v>
      </c>
      <c r="B64" s="57">
        <v>0.432172</v>
      </c>
      <c r="C64" s="61">
        <v>0.44902700000000001</v>
      </c>
    </row>
    <row r="65" spans="1:3">
      <c r="A65" s="169" t="s">
        <v>452</v>
      </c>
      <c r="B65" s="129">
        <v>0.216086</v>
      </c>
      <c r="C65" s="130">
        <v>0.22451299999999999</v>
      </c>
    </row>
    <row r="66" spans="1:3">
      <c r="A66" s="12"/>
      <c r="B66" s="3"/>
      <c r="C66" s="3"/>
    </row>
    <row r="67" spans="1:3">
      <c r="A67" s="72" t="s">
        <v>453</v>
      </c>
      <c r="B67" s="3"/>
      <c r="C67" s="3"/>
    </row>
    <row r="68" spans="1:3">
      <c r="A68" s="12"/>
      <c r="B68" s="3"/>
      <c r="C68" s="3"/>
    </row>
    <row r="69" spans="1:3">
      <c r="A69" s="447" t="s">
        <v>868</v>
      </c>
      <c r="B69" s="159" t="s">
        <v>16</v>
      </c>
      <c r="C69" s="159" t="s">
        <v>361</v>
      </c>
    </row>
    <row r="70" spans="1:3">
      <c r="A70" s="447"/>
      <c r="B70" s="159" t="s">
        <v>864</v>
      </c>
      <c r="C70" s="159" t="s">
        <v>864</v>
      </c>
    </row>
    <row r="71" spans="1:3">
      <c r="A71" s="14" t="s">
        <v>454</v>
      </c>
      <c r="B71" s="56">
        <v>22026450</v>
      </c>
      <c r="C71" s="60">
        <v>23153272</v>
      </c>
    </row>
    <row r="72" spans="1:3">
      <c r="A72" s="344" t="s">
        <v>1216</v>
      </c>
      <c r="B72" s="56">
        <v>7668175</v>
      </c>
      <c r="C72" s="60">
        <v>7870714</v>
      </c>
    </row>
    <row r="73" spans="1:3">
      <c r="A73" s="169" t="s">
        <v>455</v>
      </c>
      <c r="B73" s="134">
        <v>14401</v>
      </c>
      <c r="C73" s="135">
        <v>14869</v>
      </c>
    </row>
    <row r="74" spans="1:3">
      <c r="A74" s="12"/>
      <c r="B74" s="3"/>
      <c r="C74" s="3"/>
    </row>
    <row r="75" spans="1:3">
      <c r="A75" s="72" t="s">
        <v>456</v>
      </c>
      <c r="B75" s="3"/>
      <c r="C75" s="3"/>
    </row>
    <row r="76" spans="1:3">
      <c r="A76" s="12"/>
      <c r="B76" s="3"/>
      <c r="C76" s="3"/>
    </row>
    <row r="77" spans="1:3">
      <c r="A77" s="447"/>
      <c r="B77" s="159" t="s">
        <v>16</v>
      </c>
      <c r="C77" s="159" t="s">
        <v>361</v>
      </c>
    </row>
    <row r="78" spans="1:3">
      <c r="A78" s="447"/>
      <c r="B78" s="159" t="s">
        <v>864</v>
      </c>
      <c r="C78" s="159" t="s">
        <v>864</v>
      </c>
    </row>
    <row r="79" spans="1:3">
      <c r="A79" s="229" t="s">
        <v>457</v>
      </c>
      <c r="B79" s="230">
        <v>29709026</v>
      </c>
      <c r="C79" s="231">
        <v>31038855</v>
      </c>
    </row>
    <row r="80" spans="1:3">
      <c r="A80" s="12"/>
      <c r="B80" s="3"/>
      <c r="C80" s="3"/>
    </row>
    <row r="81" spans="1:3">
      <c r="A81" s="72" t="s">
        <v>458</v>
      </c>
      <c r="B81" s="3"/>
      <c r="C81" s="3"/>
    </row>
    <row r="82" spans="1:3">
      <c r="A82" s="72" t="s">
        <v>459</v>
      </c>
      <c r="B82" s="3"/>
      <c r="C82" s="3"/>
    </row>
    <row r="83" spans="1:3">
      <c r="A83" s="12"/>
      <c r="B83" s="3"/>
      <c r="C83" s="3"/>
    </row>
    <row r="84" spans="1:3">
      <c r="A84" s="153"/>
      <c r="B84" s="159" t="s">
        <v>16</v>
      </c>
      <c r="C84" s="159" t="s">
        <v>361</v>
      </c>
    </row>
    <row r="85" spans="1:3">
      <c r="A85" s="214" t="s">
        <v>868</v>
      </c>
      <c r="B85" s="159" t="s">
        <v>460</v>
      </c>
      <c r="C85" s="159" t="s">
        <v>460</v>
      </c>
    </row>
    <row r="86" spans="1:3">
      <c r="A86" s="214"/>
      <c r="B86" s="159" t="s">
        <v>297</v>
      </c>
      <c r="C86" s="159" t="s">
        <v>297</v>
      </c>
    </row>
    <row r="87" spans="1:3">
      <c r="A87" s="14" t="s">
        <v>454</v>
      </c>
      <c r="B87" s="57">
        <v>-17.600000000000001</v>
      </c>
      <c r="C87" s="61">
        <v>3.9</v>
      </c>
    </row>
    <row r="88" spans="1:3">
      <c r="A88" s="344" t="s">
        <v>1216</v>
      </c>
      <c r="B88" s="57">
        <v>-17.600000000000001</v>
      </c>
      <c r="C88" s="61">
        <v>3.9</v>
      </c>
    </row>
    <row r="89" spans="1:3">
      <c r="A89" s="169" t="s">
        <v>455</v>
      </c>
      <c r="B89" s="129">
        <v>-17.600000000000001</v>
      </c>
      <c r="C89" s="130">
        <v>3.9</v>
      </c>
    </row>
    <row r="90" spans="1:3">
      <c r="A90" s="12"/>
      <c r="B90" s="3"/>
      <c r="C90" s="3"/>
    </row>
    <row r="91" spans="1:3">
      <c r="A91" s="72" t="s">
        <v>461</v>
      </c>
      <c r="B91" s="3"/>
      <c r="C91" s="3"/>
    </row>
    <row r="92" spans="1:3">
      <c r="A92" s="12"/>
      <c r="B92" s="3"/>
      <c r="C92" s="3"/>
    </row>
    <row r="93" spans="1:3">
      <c r="A93" s="447" t="s">
        <v>868</v>
      </c>
      <c r="B93" s="159" t="s">
        <v>16</v>
      </c>
      <c r="C93" s="159" t="s">
        <v>361</v>
      </c>
    </row>
    <row r="94" spans="1:3">
      <c r="A94" s="447"/>
      <c r="B94" s="159" t="s">
        <v>864</v>
      </c>
      <c r="C94" s="159" t="s">
        <v>864</v>
      </c>
    </row>
    <row r="95" spans="1:3">
      <c r="A95" s="14" t="s">
        <v>462</v>
      </c>
      <c r="B95" s="56">
        <v>51909</v>
      </c>
      <c r="C95" s="60">
        <v>52584</v>
      </c>
    </row>
    <row r="96" spans="1:3">
      <c r="A96" s="344" t="s">
        <v>1216</v>
      </c>
      <c r="B96" s="56">
        <v>4582</v>
      </c>
      <c r="C96" s="60">
        <v>4514</v>
      </c>
    </row>
    <row r="97" spans="1:3">
      <c r="A97" s="14" t="s">
        <v>463</v>
      </c>
      <c r="B97" s="57">
        <v>10</v>
      </c>
      <c r="C97" s="61">
        <v>10</v>
      </c>
    </row>
    <row r="98" spans="1:3">
      <c r="A98" s="162" t="s">
        <v>464</v>
      </c>
      <c r="B98" s="134">
        <f>SUM(B95:B97)</f>
        <v>56501</v>
      </c>
      <c r="C98" s="135">
        <f>SUM(C95:C97)</f>
        <v>57108</v>
      </c>
    </row>
    <row r="99" spans="1:3" ht="14.25">
      <c r="A99" s="2"/>
      <c r="B99" s="3"/>
      <c r="C99" s="3"/>
    </row>
    <row r="100" spans="1:3">
      <c r="A100" s="72" t="s">
        <v>465</v>
      </c>
      <c r="B100" s="3"/>
      <c r="C100" s="3"/>
    </row>
    <row r="101" spans="1:3">
      <c r="A101" s="12"/>
      <c r="B101" s="3"/>
      <c r="C101" s="3"/>
    </row>
    <row r="102" spans="1:3" ht="24.75" customHeight="1">
      <c r="A102" s="448" t="s">
        <v>102</v>
      </c>
      <c r="B102" s="369"/>
      <c r="C102" s="369"/>
    </row>
    <row r="103" spans="1:3">
      <c r="A103" s="12"/>
      <c r="B103" s="3"/>
      <c r="C103" s="3"/>
    </row>
    <row r="104" spans="1:3">
      <c r="A104" s="447" t="s">
        <v>868</v>
      </c>
      <c r="B104" s="159" t="s">
        <v>16</v>
      </c>
      <c r="C104" s="159" t="s">
        <v>361</v>
      </c>
    </row>
    <row r="105" spans="1:3">
      <c r="A105" s="447"/>
      <c r="B105" s="159" t="s">
        <v>864</v>
      </c>
      <c r="C105" s="159" t="s">
        <v>864</v>
      </c>
    </row>
    <row r="106" spans="1:3">
      <c r="A106" s="14" t="s">
        <v>454</v>
      </c>
      <c r="B106" s="56">
        <v>8922249818</v>
      </c>
      <c r="C106" s="60">
        <v>9026652050</v>
      </c>
    </row>
    <row r="107" spans="1:3">
      <c r="A107" s="344" t="s">
        <v>1216</v>
      </c>
      <c r="B107" s="56">
        <v>1774332944</v>
      </c>
      <c r="C107" s="60">
        <v>1752837600</v>
      </c>
    </row>
    <row r="108" spans="1:3">
      <c r="A108" s="14" t="s">
        <v>466</v>
      </c>
      <c r="B108" s="56">
        <v>6664238</v>
      </c>
      <c r="C108" s="60">
        <v>6623000</v>
      </c>
    </row>
    <row r="109" spans="1:3">
      <c r="A109" s="162" t="s">
        <v>677</v>
      </c>
      <c r="B109" s="134">
        <f>SUM(B106:B108)</f>
        <v>10703247000</v>
      </c>
      <c r="C109" s="135">
        <f>SUM(C106:C108)</f>
        <v>10786112650</v>
      </c>
    </row>
    <row r="110" spans="1:3">
      <c r="A110" s="12"/>
      <c r="B110" s="3"/>
      <c r="C110" s="3"/>
    </row>
    <row r="111" spans="1:3">
      <c r="A111" s="72" t="s">
        <v>467</v>
      </c>
      <c r="B111" s="3"/>
      <c r="C111" s="3"/>
    </row>
    <row r="112" spans="1:3">
      <c r="A112" s="12"/>
      <c r="B112" s="3"/>
      <c r="C112" s="3"/>
    </row>
    <row r="113" spans="1:3" ht="25.5">
      <c r="A113" s="153"/>
      <c r="B113" s="159" t="s">
        <v>468</v>
      </c>
      <c r="C113" s="159" t="s">
        <v>468</v>
      </c>
    </row>
    <row r="114" spans="1:3">
      <c r="A114" s="214" t="s">
        <v>469</v>
      </c>
      <c r="B114" s="159" t="s">
        <v>16</v>
      </c>
      <c r="C114" s="159" t="s">
        <v>361</v>
      </c>
    </row>
    <row r="115" spans="1:3">
      <c r="A115" s="214"/>
      <c r="B115" s="159" t="s">
        <v>864</v>
      </c>
      <c r="C115" s="159" t="s">
        <v>864</v>
      </c>
    </row>
    <row r="116" spans="1:3">
      <c r="A116" s="14" t="s">
        <v>470</v>
      </c>
      <c r="B116" s="57">
        <v>105</v>
      </c>
      <c r="C116" s="61">
        <v>110</v>
      </c>
    </row>
    <row r="117" spans="1:3">
      <c r="A117" s="14" t="s">
        <v>471</v>
      </c>
      <c r="B117" s="57">
        <v>77</v>
      </c>
      <c r="C117" s="61">
        <v>80</v>
      </c>
    </row>
    <row r="118" spans="1:3">
      <c r="A118" s="14" t="s">
        <v>472</v>
      </c>
      <c r="B118" s="57">
        <v>19</v>
      </c>
      <c r="C118" s="61">
        <v>20</v>
      </c>
    </row>
    <row r="119" spans="1:3">
      <c r="A119" s="162" t="s">
        <v>677</v>
      </c>
      <c r="B119" s="129">
        <f>SUM(B116:B118)</f>
        <v>201</v>
      </c>
      <c r="C119" s="130">
        <f>SUM(C116:C118)</f>
        <v>210</v>
      </c>
    </row>
    <row r="120" spans="1:3">
      <c r="A120" s="12"/>
      <c r="B120" s="3"/>
      <c r="C120" s="3"/>
    </row>
    <row r="121" spans="1:3" ht="25.5" customHeight="1">
      <c r="A121" s="448" t="s">
        <v>103</v>
      </c>
      <c r="B121" s="369"/>
      <c r="C121" s="369"/>
    </row>
    <row r="122" spans="1:3">
      <c r="A122" s="12"/>
      <c r="B122" s="3"/>
      <c r="C122" s="3"/>
    </row>
    <row r="123" spans="1:3">
      <c r="A123" s="447" t="s">
        <v>469</v>
      </c>
      <c r="B123" s="159" t="s">
        <v>16</v>
      </c>
      <c r="C123" s="159" t="s">
        <v>361</v>
      </c>
    </row>
    <row r="124" spans="1:3">
      <c r="A124" s="447"/>
      <c r="B124" s="159" t="s">
        <v>864</v>
      </c>
      <c r="C124" s="159" t="s">
        <v>864</v>
      </c>
    </row>
    <row r="125" spans="1:3">
      <c r="A125" s="14" t="s">
        <v>470</v>
      </c>
      <c r="B125" s="56">
        <v>5931135</v>
      </c>
      <c r="C125" s="60">
        <v>6281880</v>
      </c>
    </row>
    <row r="126" spans="1:3">
      <c r="A126" s="14" t="s">
        <v>471</v>
      </c>
      <c r="B126" s="56">
        <v>4349499</v>
      </c>
      <c r="C126" s="60">
        <v>4568640</v>
      </c>
    </row>
    <row r="127" spans="1:3">
      <c r="A127" s="14" t="s">
        <v>472</v>
      </c>
      <c r="B127" s="56">
        <v>1006911</v>
      </c>
      <c r="C127" s="60">
        <v>1142160</v>
      </c>
    </row>
    <row r="128" spans="1:3">
      <c r="A128" s="162" t="s">
        <v>677</v>
      </c>
      <c r="B128" s="134">
        <v>11287545</v>
      </c>
      <c r="C128" s="135">
        <v>11992680</v>
      </c>
    </row>
    <row r="129" spans="1:3">
      <c r="A129" s="12"/>
      <c r="B129" s="3"/>
      <c r="C129" s="3"/>
    </row>
    <row r="130" spans="1:3">
      <c r="A130" s="72" t="s">
        <v>473</v>
      </c>
      <c r="B130" s="3"/>
      <c r="C130" s="3"/>
    </row>
    <row r="131" spans="1:3">
      <c r="A131" s="12"/>
      <c r="B131" s="3"/>
      <c r="C131" s="3"/>
    </row>
    <row r="132" spans="1:3">
      <c r="A132" s="447"/>
      <c r="B132" s="159" t="s">
        <v>16</v>
      </c>
      <c r="C132" s="159" t="s">
        <v>361</v>
      </c>
    </row>
    <row r="133" spans="1:3">
      <c r="A133" s="447"/>
      <c r="B133" s="159" t="s">
        <v>864</v>
      </c>
      <c r="C133" s="159" t="s">
        <v>864</v>
      </c>
    </row>
    <row r="134" spans="1:3">
      <c r="A134" s="14" t="s">
        <v>210</v>
      </c>
      <c r="B134" s="56">
        <v>40996571</v>
      </c>
      <c r="C134" s="60">
        <v>43031535</v>
      </c>
    </row>
    <row r="135" spans="1:3">
      <c r="A135" s="14" t="s">
        <v>474</v>
      </c>
      <c r="B135" s="56">
        <v>198727</v>
      </c>
      <c r="C135" s="60">
        <v>425723</v>
      </c>
    </row>
    <row r="136" spans="1:3">
      <c r="A136" s="162" t="s">
        <v>677</v>
      </c>
      <c r="B136" s="134">
        <f>SUM(B134:B135)</f>
        <v>41195298</v>
      </c>
      <c r="C136" s="135">
        <f>SUM(C134:C135)</f>
        <v>43457258</v>
      </c>
    </row>
    <row r="137" spans="1:3">
      <c r="A137" s="12"/>
      <c r="B137" s="3"/>
      <c r="C137" s="3"/>
    </row>
    <row r="138" spans="1:3" ht="42" customHeight="1">
      <c r="A138" s="448" t="s">
        <v>577</v>
      </c>
      <c r="B138" s="369"/>
      <c r="C138" s="369"/>
    </row>
    <row r="139" spans="1:3">
      <c r="A139" s="12"/>
      <c r="B139" s="3"/>
      <c r="C139" s="3"/>
    </row>
    <row r="140" spans="1:3">
      <c r="A140" s="365" t="s">
        <v>475</v>
      </c>
      <c r="B140" s="365"/>
      <c r="C140" s="365"/>
    </row>
    <row r="141" spans="1:3">
      <c r="A141" s="365" t="s">
        <v>476</v>
      </c>
      <c r="B141" s="362"/>
      <c r="C141" s="362"/>
    </row>
    <row r="142" spans="1:3">
      <c r="A142" s="365" t="s">
        <v>477</v>
      </c>
      <c r="B142" s="362"/>
      <c r="C142" s="362"/>
    </row>
    <row r="143" spans="1:3">
      <c r="A143" s="365" t="s">
        <v>478</v>
      </c>
      <c r="B143" s="362"/>
      <c r="C143" s="362"/>
    </row>
    <row r="144" spans="1:3">
      <c r="A144" s="11"/>
      <c r="B144" s="3"/>
      <c r="C144" s="3"/>
    </row>
    <row r="145" spans="1:3" ht="15">
      <c r="A145" s="65" t="s">
        <v>104</v>
      </c>
      <c r="B145" s="3"/>
      <c r="C145" s="3"/>
    </row>
    <row r="146" spans="1:3" ht="14.25">
      <c r="A146" s="10"/>
      <c r="B146" s="3"/>
      <c r="C146" s="3"/>
    </row>
    <row r="147" spans="1:3">
      <c r="A147" s="23" t="s">
        <v>479</v>
      </c>
      <c r="B147" s="3"/>
      <c r="C147" s="3"/>
    </row>
    <row r="148" spans="1:3">
      <c r="A148" s="11"/>
      <c r="B148" s="3"/>
      <c r="C148" s="3"/>
    </row>
    <row r="149" spans="1:3">
      <c r="A149" s="360" t="s">
        <v>480</v>
      </c>
      <c r="B149" s="360"/>
      <c r="C149" s="360"/>
    </row>
    <row r="150" spans="1:3">
      <c r="A150" s="365" t="s">
        <v>481</v>
      </c>
      <c r="B150" s="362"/>
      <c r="C150" s="362"/>
    </row>
    <row r="151" spans="1:3">
      <c r="A151" s="365" t="s">
        <v>1217</v>
      </c>
      <c r="B151" s="362"/>
      <c r="C151" s="362"/>
    </row>
    <row r="152" spans="1:3">
      <c r="A152" s="11"/>
      <c r="B152" s="3"/>
      <c r="C152" s="3"/>
    </row>
    <row r="153" spans="1:3" ht="27.75" customHeight="1">
      <c r="A153" s="360" t="s">
        <v>539</v>
      </c>
      <c r="B153" s="362"/>
      <c r="C153" s="362"/>
    </row>
    <row r="154" spans="1:3">
      <c r="A154" s="11"/>
      <c r="B154" s="3"/>
      <c r="C154" s="3"/>
    </row>
    <row r="155" spans="1:3" ht="39.75" customHeight="1">
      <c r="A155" s="360" t="s">
        <v>540</v>
      </c>
      <c r="B155" s="362"/>
      <c r="C155" s="362"/>
    </row>
    <row r="156" spans="1:3">
      <c r="A156" s="11"/>
      <c r="B156" s="3"/>
      <c r="C156" s="3"/>
    </row>
    <row r="157" spans="1:3">
      <c r="A157" s="341" t="s">
        <v>1218</v>
      </c>
      <c r="B157" s="3"/>
      <c r="C157" s="3"/>
    </row>
    <row r="158" spans="1:3">
      <c r="A158" s="11"/>
      <c r="B158" s="3"/>
      <c r="C158" s="3"/>
    </row>
    <row r="159" spans="1:3">
      <c r="A159" s="359" t="s">
        <v>1219</v>
      </c>
      <c r="B159" s="362"/>
      <c r="C159" s="362"/>
    </row>
    <row r="160" spans="1:3">
      <c r="A160" s="365" t="s">
        <v>541</v>
      </c>
      <c r="B160" s="362"/>
      <c r="C160" s="362"/>
    </row>
    <row r="161" spans="1:3">
      <c r="A161" s="365" t="s">
        <v>542</v>
      </c>
      <c r="B161" s="362"/>
      <c r="C161" s="362"/>
    </row>
    <row r="162" spans="1:3">
      <c r="A162" s="11"/>
      <c r="B162" s="3"/>
      <c r="C162" s="3"/>
    </row>
    <row r="163" spans="1:3">
      <c r="A163" s="360" t="s">
        <v>543</v>
      </c>
      <c r="B163" s="362"/>
      <c r="C163" s="362"/>
    </row>
    <row r="164" spans="1:3">
      <c r="A164" s="365" t="s">
        <v>544</v>
      </c>
      <c r="B164" s="362"/>
      <c r="C164" s="362"/>
    </row>
    <row r="165" spans="1:3">
      <c r="A165" s="365" t="s">
        <v>545</v>
      </c>
      <c r="B165" s="362"/>
      <c r="C165" s="362"/>
    </row>
    <row r="166" spans="1:3">
      <c r="A166" s="365" t="s">
        <v>546</v>
      </c>
      <c r="B166" s="362"/>
      <c r="C166" s="362"/>
    </row>
    <row r="167" spans="1:3">
      <c r="A167" s="11"/>
      <c r="B167" s="3"/>
      <c r="C167" s="3"/>
    </row>
    <row r="168" spans="1:3" ht="27" customHeight="1">
      <c r="A168" s="360" t="s">
        <v>547</v>
      </c>
      <c r="B168" s="362"/>
      <c r="C168" s="362"/>
    </row>
    <row r="169" spans="1:3">
      <c r="A169" s="11"/>
      <c r="B169" s="3"/>
      <c r="C169" s="3"/>
    </row>
    <row r="170" spans="1:3" ht="52.5" customHeight="1">
      <c r="A170" s="360" t="s">
        <v>548</v>
      </c>
      <c r="B170" s="362"/>
      <c r="C170" s="362"/>
    </row>
    <row r="171" spans="1:3">
      <c r="A171" s="11"/>
      <c r="B171" s="3"/>
      <c r="C171" s="3"/>
    </row>
    <row r="172" spans="1:3" ht="27.75" customHeight="1">
      <c r="A172" s="360" t="s">
        <v>549</v>
      </c>
      <c r="B172" s="362"/>
      <c r="C172" s="362"/>
    </row>
    <row r="173" spans="1:3" ht="12.75" customHeight="1">
      <c r="A173" s="11"/>
      <c r="B173" s="3"/>
      <c r="C173" s="3"/>
    </row>
    <row r="174" spans="1:3" ht="15.75" customHeight="1">
      <c r="A174" s="360" t="s">
        <v>550</v>
      </c>
      <c r="B174" s="360"/>
      <c r="C174" s="360"/>
    </row>
    <row r="175" spans="1:3">
      <c r="A175" s="11"/>
      <c r="B175" s="3"/>
      <c r="C175" s="3"/>
    </row>
    <row r="176" spans="1:3" ht="67.5" customHeight="1">
      <c r="A176" s="359" t="s">
        <v>1225</v>
      </c>
      <c r="B176" s="362"/>
      <c r="C176" s="362"/>
    </row>
    <row r="177" spans="1:3">
      <c r="A177" s="11"/>
      <c r="B177" s="3"/>
      <c r="C177" s="3"/>
    </row>
    <row r="178" spans="1:3" ht="26.25" customHeight="1">
      <c r="A178" s="359" t="s">
        <v>1084</v>
      </c>
      <c r="B178" s="362"/>
      <c r="C178" s="362"/>
    </row>
    <row r="179" spans="1:3">
      <c r="A179" s="11"/>
      <c r="B179" s="3"/>
      <c r="C179" s="3"/>
    </row>
    <row r="180" spans="1:3">
      <c r="A180" s="369" t="s">
        <v>551</v>
      </c>
      <c r="B180" s="362"/>
      <c r="C180" s="362"/>
    </row>
    <row r="181" spans="1:3">
      <c r="A181" s="11"/>
      <c r="B181" s="3"/>
      <c r="C181" s="3"/>
    </row>
    <row r="182" spans="1:3">
      <c r="A182" s="360" t="s">
        <v>552</v>
      </c>
      <c r="B182" s="362"/>
      <c r="C182" s="362"/>
    </row>
    <row r="183" spans="1:3">
      <c r="A183" s="365" t="s">
        <v>553</v>
      </c>
      <c r="B183" s="362"/>
      <c r="C183" s="362"/>
    </row>
    <row r="184" spans="1:3" ht="24.75" customHeight="1">
      <c r="A184" s="365" t="s">
        <v>1220</v>
      </c>
      <c r="B184" s="362"/>
      <c r="C184" s="362"/>
    </row>
    <row r="185" spans="1:3">
      <c r="A185" s="11"/>
      <c r="B185" s="3"/>
      <c r="C185" s="3"/>
    </row>
    <row r="186" spans="1:3" ht="25.5" customHeight="1">
      <c r="A186" s="360" t="s">
        <v>543</v>
      </c>
      <c r="B186" s="362"/>
      <c r="C186" s="362"/>
    </row>
    <row r="187" spans="1:3">
      <c r="A187" s="365" t="s">
        <v>544</v>
      </c>
      <c r="B187" s="362"/>
      <c r="C187" s="362"/>
    </row>
    <row r="188" spans="1:3">
      <c r="A188" s="365" t="s">
        <v>545</v>
      </c>
      <c r="B188" s="362"/>
      <c r="C188" s="362"/>
    </row>
    <row r="189" spans="1:3">
      <c r="A189" s="365" t="s">
        <v>546</v>
      </c>
      <c r="B189" s="362"/>
      <c r="C189" s="362"/>
    </row>
    <row r="190" spans="1:3">
      <c r="A190" s="11"/>
      <c r="B190" s="3"/>
      <c r="C190" s="3"/>
    </row>
    <row r="191" spans="1:3" ht="27.75" customHeight="1">
      <c r="A191" s="360" t="s">
        <v>547</v>
      </c>
      <c r="B191" s="362"/>
      <c r="C191" s="362"/>
    </row>
    <row r="192" spans="1:3">
      <c r="A192" s="11"/>
      <c r="B192" s="3"/>
      <c r="C192" s="3"/>
    </row>
    <row r="193" spans="1:3" ht="52.5" customHeight="1">
      <c r="A193" s="360" t="s">
        <v>548</v>
      </c>
      <c r="B193" s="362"/>
      <c r="C193" s="362"/>
    </row>
    <row r="194" spans="1:3">
      <c r="A194" s="11"/>
      <c r="B194" s="3"/>
      <c r="C194" s="3"/>
    </row>
    <row r="195" spans="1:3" ht="27" customHeight="1">
      <c r="A195" s="360" t="s">
        <v>549</v>
      </c>
      <c r="B195" s="362"/>
      <c r="C195" s="362"/>
    </row>
    <row r="196" spans="1:3">
      <c r="A196" s="11"/>
      <c r="B196" s="3"/>
      <c r="C196" s="3"/>
    </row>
    <row r="197" spans="1:3">
      <c r="A197" s="360" t="s">
        <v>550</v>
      </c>
      <c r="B197" s="362"/>
      <c r="C197" s="362"/>
    </row>
    <row r="198" spans="1:3">
      <c r="A198" s="11"/>
      <c r="B198" s="3"/>
      <c r="C198" s="3"/>
    </row>
    <row r="199" spans="1:3" ht="66.75" customHeight="1">
      <c r="A199" s="359" t="s">
        <v>1226</v>
      </c>
      <c r="B199" s="362"/>
      <c r="C199" s="362"/>
    </row>
    <row r="200" spans="1:3">
      <c r="A200" s="11"/>
      <c r="B200" s="3"/>
      <c r="C200" s="3"/>
    </row>
    <row r="201" spans="1:3" ht="27" customHeight="1">
      <c r="A201" s="359" t="s">
        <v>1084</v>
      </c>
      <c r="B201" s="362"/>
      <c r="C201" s="362"/>
    </row>
    <row r="202" spans="1:3">
      <c r="A202" s="109"/>
      <c r="B202"/>
      <c r="C202"/>
    </row>
  </sheetData>
  <mergeCells count="47">
    <mergeCell ref="A189:C189"/>
    <mergeCell ref="A182:C182"/>
    <mergeCell ref="A183:C183"/>
    <mergeCell ref="A184:C184"/>
    <mergeCell ref="A186:C186"/>
    <mergeCell ref="A178:C178"/>
    <mergeCell ref="A180:C180"/>
    <mergeCell ref="A187:C187"/>
    <mergeCell ref="A188:C188"/>
    <mergeCell ref="A170:C170"/>
    <mergeCell ref="A172:C172"/>
    <mergeCell ref="A174:C174"/>
    <mergeCell ref="A176:C176"/>
    <mergeCell ref="A164:C164"/>
    <mergeCell ref="A165:C165"/>
    <mergeCell ref="A166:C166"/>
    <mergeCell ref="A168:C168"/>
    <mergeCell ref="A160:C160"/>
    <mergeCell ref="A159:C159"/>
    <mergeCell ref="A161:C161"/>
    <mergeCell ref="A163:C163"/>
    <mergeCell ref="A141:C141"/>
    <mergeCell ref="A151:C151"/>
    <mergeCell ref="A153:C153"/>
    <mergeCell ref="A155:C155"/>
    <mergeCell ref="A142:C142"/>
    <mergeCell ref="A143:C143"/>
    <mergeCell ref="A149:C149"/>
    <mergeCell ref="A150:C150"/>
    <mergeCell ref="A123:A124"/>
    <mergeCell ref="A132:A133"/>
    <mergeCell ref="A138:C138"/>
    <mergeCell ref="A140:C140"/>
    <mergeCell ref="A4:C4"/>
    <mergeCell ref="A102:C102"/>
    <mergeCell ref="A121:C121"/>
    <mergeCell ref="A61:A62"/>
    <mergeCell ref="A69:A70"/>
    <mergeCell ref="A77:A78"/>
    <mergeCell ref="A93:A94"/>
    <mergeCell ref="A104:A105"/>
    <mergeCell ref="A199:C199"/>
    <mergeCell ref="A201:C201"/>
    <mergeCell ref="A191:C191"/>
    <mergeCell ref="A193:C193"/>
    <mergeCell ref="A195:C195"/>
    <mergeCell ref="A197:C197"/>
  </mergeCells>
  <phoneticPr fontId="9" type="noConversion"/>
  <pageMargins left="0.74803149606299213" right="0.74803149606299213" top="0.98425196850393704" bottom="0.98425196850393704" header="0.51181102362204722" footer="0.51181102362204722"/>
  <pageSetup paperSize="9" firstPageNumber="60" orientation="portrait" useFirstPageNumber="1" r:id="rId1"/>
  <headerFooter alignWithMargins="0">
    <oddHeader>&amp;R&amp;9Appendix B</oddHeader>
    <oddFooter>&amp;L&amp;8The Institute of Chartered Accountants in Australia&amp;C&amp;9&amp;P&amp;R&amp;8VICTORIAN CITY COUNCIL</oddFooter>
  </headerFooter>
  <rowBreaks count="4" manualBreakCount="4">
    <brk id="47" max="2" man="1"/>
    <brk id="99" max="2" man="1"/>
    <brk id="144" max="2" man="1"/>
    <brk id="185" max="2" man="1"/>
  </rowBreaks>
</worksheet>
</file>

<file path=xl/worksheets/sheet19.xml><?xml version="1.0" encoding="utf-8"?>
<worksheet xmlns="http://schemas.openxmlformats.org/spreadsheetml/2006/main" xmlns:r="http://schemas.openxmlformats.org/officeDocument/2006/relationships">
  <dimension ref="A1:D249"/>
  <sheetViews>
    <sheetView tabSelected="1" topLeftCell="A232" zoomScaleNormal="100" zoomScaleSheetLayoutView="100" workbookViewId="0">
      <selection activeCell="I42" sqref="I42"/>
    </sheetView>
  </sheetViews>
  <sheetFormatPr defaultRowHeight="12.75"/>
  <cols>
    <col min="1" max="1" width="53.140625" style="86" customWidth="1"/>
    <col min="2" max="3" width="12" style="139" customWidth="1"/>
    <col min="4" max="4" width="11" style="139" customWidth="1"/>
    <col min="5" max="5" width="10.5703125" style="293" customWidth="1"/>
    <col min="6" max="6" width="10" style="293" customWidth="1"/>
    <col min="7" max="256" width="9.140625" style="293"/>
    <col min="257" max="257" width="53.140625" style="293" customWidth="1"/>
    <col min="258" max="259" width="12" style="293" customWidth="1"/>
    <col min="260" max="260" width="11" style="293" customWidth="1"/>
    <col min="261" max="261" width="10.5703125" style="293" customWidth="1"/>
    <col min="262" max="262" width="10" style="293" customWidth="1"/>
    <col min="263" max="512" width="9.140625" style="293"/>
    <col min="513" max="513" width="53.140625" style="293" customWidth="1"/>
    <col min="514" max="515" width="12" style="293" customWidth="1"/>
    <col min="516" max="516" width="11" style="293" customWidth="1"/>
    <col min="517" max="517" width="10.5703125" style="293" customWidth="1"/>
    <col min="518" max="518" width="10" style="293" customWidth="1"/>
    <col min="519" max="768" width="9.140625" style="293"/>
    <col min="769" max="769" width="53.140625" style="293" customWidth="1"/>
    <col min="770" max="771" width="12" style="293" customWidth="1"/>
    <col min="772" max="772" width="11" style="293" customWidth="1"/>
    <col min="773" max="773" width="10.5703125" style="293" customWidth="1"/>
    <col min="774" max="774" width="10" style="293" customWidth="1"/>
    <col min="775" max="1024" width="9.140625" style="293"/>
    <col min="1025" max="1025" width="53.140625" style="293" customWidth="1"/>
    <col min="1026" max="1027" width="12" style="293" customWidth="1"/>
    <col min="1028" max="1028" width="11" style="293" customWidth="1"/>
    <col min="1029" max="1029" width="10.5703125" style="293" customWidth="1"/>
    <col min="1030" max="1030" width="10" style="293" customWidth="1"/>
    <col min="1031" max="1280" width="9.140625" style="293"/>
    <col min="1281" max="1281" width="53.140625" style="293" customWidth="1"/>
    <col min="1282" max="1283" width="12" style="293" customWidth="1"/>
    <col min="1284" max="1284" width="11" style="293" customWidth="1"/>
    <col min="1285" max="1285" width="10.5703125" style="293" customWidth="1"/>
    <col min="1286" max="1286" width="10" style="293" customWidth="1"/>
    <col min="1287" max="1536" width="9.140625" style="293"/>
    <col min="1537" max="1537" width="53.140625" style="293" customWidth="1"/>
    <col min="1538" max="1539" width="12" style="293" customWidth="1"/>
    <col min="1540" max="1540" width="11" style="293" customWidth="1"/>
    <col min="1541" max="1541" width="10.5703125" style="293" customWidth="1"/>
    <col min="1542" max="1542" width="10" style="293" customWidth="1"/>
    <col min="1543" max="1792" width="9.140625" style="293"/>
    <col min="1793" max="1793" width="53.140625" style="293" customWidth="1"/>
    <col min="1794" max="1795" width="12" style="293" customWidth="1"/>
    <col min="1796" max="1796" width="11" style="293" customWidth="1"/>
    <col min="1797" max="1797" width="10.5703125" style="293" customWidth="1"/>
    <col min="1798" max="1798" width="10" style="293" customWidth="1"/>
    <col min="1799" max="2048" width="9.140625" style="293"/>
    <col min="2049" max="2049" width="53.140625" style="293" customWidth="1"/>
    <col min="2050" max="2051" width="12" style="293" customWidth="1"/>
    <col min="2052" max="2052" width="11" style="293" customWidth="1"/>
    <col min="2053" max="2053" width="10.5703125" style="293" customWidth="1"/>
    <col min="2054" max="2054" width="10" style="293" customWidth="1"/>
    <col min="2055" max="2304" width="9.140625" style="293"/>
    <col min="2305" max="2305" width="53.140625" style="293" customWidth="1"/>
    <col min="2306" max="2307" width="12" style="293" customWidth="1"/>
    <col min="2308" max="2308" width="11" style="293" customWidth="1"/>
    <col min="2309" max="2309" width="10.5703125" style="293" customWidth="1"/>
    <col min="2310" max="2310" width="10" style="293" customWidth="1"/>
    <col min="2311" max="2560" width="9.140625" style="293"/>
    <col min="2561" max="2561" width="53.140625" style="293" customWidth="1"/>
    <col min="2562" max="2563" width="12" style="293" customWidth="1"/>
    <col min="2564" max="2564" width="11" style="293" customWidth="1"/>
    <col min="2565" max="2565" width="10.5703125" style="293" customWidth="1"/>
    <col min="2566" max="2566" width="10" style="293" customWidth="1"/>
    <col min="2567" max="2816" width="9.140625" style="293"/>
    <col min="2817" max="2817" width="53.140625" style="293" customWidth="1"/>
    <col min="2818" max="2819" width="12" style="293" customWidth="1"/>
    <col min="2820" max="2820" width="11" style="293" customWidth="1"/>
    <col min="2821" max="2821" width="10.5703125" style="293" customWidth="1"/>
    <col min="2822" max="2822" width="10" style="293" customWidth="1"/>
    <col min="2823" max="3072" width="9.140625" style="293"/>
    <col min="3073" max="3073" width="53.140625" style="293" customWidth="1"/>
    <col min="3074" max="3075" width="12" style="293" customWidth="1"/>
    <col min="3076" max="3076" width="11" style="293" customWidth="1"/>
    <col min="3077" max="3077" width="10.5703125" style="293" customWidth="1"/>
    <col min="3078" max="3078" width="10" style="293" customWidth="1"/>
    <col min="3079" max="3328" width="9.140625" style="293"/>
    <col min="3329" max="3329" width="53.140625" style="293" customWidth="1"/>
    <col min="3330" max="3331" width="12" style="293" customWidth="1"/>
    <col min="3332" max="3332" width="11" style="293" customWidth="1"/>
    <col min="3333" max="3333" width="10.5703125" style="293" customWidth="1"/>
    <col min="3334" max="3334" width="10" style="293" customWidth="1"/>
    <col min="3335" max="3584" width="9.140625" style="293"/>
    <col min="3585" max="3585" width="53.140625" style="293" customWidth="1"/>
    <col min="3586" max="3587" width="12" style="293" customWidth="1"/>
    <col min="3588" max="3588" width="11" style="293" customWidth="1"/>
    <col min="3589" max="3589" width="10.5703125" style="293" customWidth="1"/>
    <col min="3590" max="3590" width="10" style="293" customWidth="1"/>
    <col min="3591" max="3840" width="9.140625" style="293"/>
    <col min="3841" max="3841" width="53.140625" style="293" customWidth="1"/>
    <col min="3842" max="3843" width="12" style="293" customWidth="1"/>
    <col min="3844" max="3844" width="11" style="293" customWidth="1"/>
    <col min="3845" max="3845" width="10.5703125" style="293" customWidth="1"/>
    <col min="3846" max="3846" width="10" style="293" customWidth="1"/>
    <col min="3847" max="4096" width="9.140625" style="293"/>
    <col min="4097" max="4097" width="53.140625" style="293" customWidth="1"/>
    <col min="4098" max="4099" width="12" style="293" customWidth="1"/>
    <col min="4100" max="4100" width="11" style="293" customWidth="1"/>
    <col min="4101" max="4101" width="10.5703125" style="293" customWidth="1"/>
    <col min="4102" max="4102" width="10" style="293" customWidth="1"/>
    <col min="4103" max="4352" width="9.140625" style="293"/>
    <col min="4353" max="4353" width="53.140625" style="293" customWidth="1"/>
    <col min="4354" max="4355" width="12" style="293" customWidth="1"/>
    <col min="4356" max="4356" width="11" style="293" customWidth="1"/>
    <col min="4357" max="4357" width="10.5703125" style="293" customWidth="1"/>
    <col min="4358" max="4358" width="10" style="293" customWidth="1"/>
    <col min="4359" max="4608" width="9.140625" style="293"/>
    <col min="4609" max="4609" width="53.140625" style="293" customWidth="1"/>
    <col min="4610" max="4611" width="12" style="293" customWidth="1"/>
    <col min="4612" max="4612" width="11" style="293" customWidth="1"/>
    <col min="4613" max="4613" width="10.5703125" style="293" customWidth="1"/>
    <col min="4614" max="4614" width="10" style="293" customWidth="1"/>
    <col min="4615" max="4864" width="9.140625" style="293"/>
    <col min="4865" max="4865" width="53.140625" style="293" customWidth="1"/>
    <col min="4866" max="4867" width="12" style="293" customWidth="1"/>
    <col min="4868" max="4868" width="11" style="293" customWidth="1"/>
    <col min="4869" max="4869" width="10.5703125" style="293" customWidth="1"/>
    <col min="4870" max="4870" width="10" style="293" customWidth="1"/>
    <col min="4871" max="5120" width="9.140625" style="293"/>
    <col min="5121" max="5121" width="53.140625" style="293" customWidth="1"/>
    <col min="5122" max="5123" width="12" style="293" customWidth="1"/>
    <col min="5124" max="5124" width="11" style="293" customWidth="1"/>
    <col min="5125" max="5125" width="10.5703125" style="293" customWidth="1"/>
    <col min="5126" max="5126" width="10" style="293" customWidth="1"/>
    <col min="5127" max="5376" width="9.140625" style="293"/>
    <col min="5377" max="5377" width="53.140625" style="293" customWidth="1"/>
    <col min="5378" max="5379" width="12" style="293" customWidth="1"/>
    <col min="5380" max="5380" width="11" style="293" customWidth="1"/>
    <col min="5381" max="5381" width="10.5703125" style="293" customWidth="1"/>
    <col min="5382" max="5382" width="10" style="293" customWidth="1"/>
    <col min="5383" max="5632" width="9.140625" style="293"/>
    <col min="5633" max="5633" width="53.140625" style="293" customWidth="1"/>
    <col min="5634" max="5635" width="12" style="293" customWidth="1"/>
    <col min="5636" max="5636" width="11" style="293" customWidth="1"/>
    <col min="5637" max="5637" width="10.5703125" style="293" customWidth="1"/>
    <col min="5638" max="5638" width="10" style="293" customWidth="1"/>
    <col min="5639" max="5888" width="9.140625" style="293"/>
    <col min="5889" max="5889" width="53.140625" style="293" customWidth="1"/>
    <col min="5890" max="5891" width="12" style="293" customWidth="1"/>
    <col min="5892" max="5892" width="11" style="293" customWidth="1"/>
    <col min="5893" max="5893" width="10.5703125" style="293" customWidth="1"/>
    <col min="5894" max="5894" width="10" style="293" customWidth="1"/>
    <col min="5895" max="6144" width="9.140625" style="293"/>
    <col min="6145" max="6145" width="53.140625" style="293" customWidth="1"/>
    <col min="6146" max="6147" width="12" style="293" customWidth="1"/>
    <col min="6148" max="6148" width="11" style="293" customWidth="1"/>
    <col min="6149" max="6149" width="10.5703125" style="293" customWidth="1"/>
    <col min="6150" max="6150" width="10" style="293" customWidth="1"/>
    <col min="6151" max="6400" width="9.140625" style="293"/>
    <col min="6401" max="6401" width="53.140625" style="293" customWidth="1"/>
    <col min="6402" max="6403" width="12" style="293" customWidth="1"/>
    <col min="6404" max="6404" width="11" style="293" customWidth="1"/>
    <col min="6405" max="6405" width="10.5703125" style="293" customWidth="1"/>
    <col min="6406" max="6406" width="10" style="293" customWidth="1"/>
    <col min="6407" max="6656" width="9.140625" style="293"/>
    <col min="6657" max="6657" width="53.140625" style="293" customWidth="1"/>
    <col min="6658" max="6659" width="12" style="293" customWidth="1"/>
    <col min="6660" max="6660" width="11" style="293" customWidth="1"/>
    <col min="6661" max="6661" width="10.5703125" style="293" customWidth="1"/>
    <col min="6662" max="6662" width="10" style="293" customWidth="1"/>
    <col min="6663" max="6912" width="9.140625" style="293"/>
    <col min="6913" max="6913" width="53.140625" style="293" customWidth="1"/>
    <col min="6914" max="6915" width="12" style="293" customWidth="1"/>
    <col min="6916" max="6916" width="11" style="293" customWidth="1"/>
    <col min="6917" max="6917" width="10.5703125" style="293" customWidth="1"/>
    <col min="6918" max="6918" width="10" style="293" customWidth="1"/>
    <col min="6919" max="7168" width="9.140625" style="293"/>
    <col min="7169" max="7169" width="53.140625" style="293" customWidth="1"/>
    <col min="7170" max="7171" width="12" style="293" customWidth="1"/>
    <col min="7172" max="7172" width="11" style="293" customWidth="1"/>
    <col min="7173" max="7173" width="10.5703125" style="293" customWidth="1"/>
    <col min="7174" max="7174" width="10" style="293" customWidth="1"/>
    <col min="7175" max="7424" width="9.140625" style="293"/>
    <col min="7425" max="7425" width="53.140625" style="293" customWidth="1"/>
    <col min="7426" max="7427" width="12" style="293" customWidth="1"/>
    <col min="7428" max="7428" width="11" style="293" customWidth="1"/>
    <col min="7429" max="7429" width="10.5703125" style="293" customWidth="1"/>
    <col min="7430" max="7430" width="10" style="293" customWidth="1"/>
    <col min="7431" max="7680" width="9.140625" style="293"/>
    <col min="7681" max="7681" width="53.140625" style="293" customWidth="1"/>
    <col min="7682" max="7683" width="12" style="293" customWidth="1"/>
    <col min="7684" max="7684" width="11" style="293" customWidth="1"/>
    <col min="7685" max="7685" width="10.5703125" style="293" customWidth="1"/>
    <col min="7686" max="7686" width="10" style="293" customWidth="1"/>
    <col min="7687" max="7936" width="9.140625" style="293"/>
    <col min="7937" max="7937" width="53.140625" style="293" customWidth="1"/>
    <col min="7938" max="7939" width="12" style="293" customWidth="1"/>
    <col min="7940" max="7940" width="11" style="293" customWidth="1"/>
    <col min="7941" max="7941" width="10.5703125" style="293" customWidth="1"/>
    <col min="7942" max="7942" width="10" style="293" customWidth="1"/>
    <col min="7943" max="8192" width="9.140625" style="293"/>
    <col min="8193" max="8193" width="53.140625" style="293" customWidth="1"/>
    <col min="8194" max="8195" width="12" style="293" customWidth="1"/>
    <col min="8196" max="8196" width="11" style="293" customWidth="1"/>
    <col min="8197" max="8197" width="10.5703125" style="293" customWidth="1"/>
    <col min="8198" max="8198" width="10" style="293" customWidth="1"/>
    <col min="8199" max="8448" width="9.140625" style="293"/>
    <col min="8449" max="8449" width="53.140625" style="293" customWidth="1"/>
    <col min="8450" max="8451" width="12" style="293" customWidth="1"/>
    <col min="8452" max="8452" width="11" style="293" customWidth="1"/>
    <col min="8453" max="8453" width="10.5703125" style="293" customWidth="1"/>
    <col min="8454" max="8454" width="10" style="293" customWidth="1"/>
    <col min="8455" max="8704" width="9.140625" style="293"/>
    <col min="8705" max="8705" width="53.140625" style="293" customWidth="1"/>
    <col min="8706" max="8707" width="12" style="293" customWidth="1"/>
    <col min="8708" max="8708" width="11" style="293" customWidth="1"/>
    <col min="8709" max="8709" width="10.5703125" style="293" customWidth="1"/>
    <col min="8710" max="8710" width="10" style="293" customWidth="1"/>
    <col min="8711" max="8960" width="9.140625" style="293"/>
    <col min="8961" max="8961" width="53.140625" style="293" customWidth="1"/>
    <col min="8962" max="8963" width="12" style="293" customWidth="1"/>
    <col min="8964" max="8964" width="11" style="293" customWidth="1"/>
    <col min="8965" max="8965" width="10.5703125" style="293" customWidth="1"/>
    <col min="8966" max="8966" width="10" style="293" customWidth="1"/>
    <col min="8967" max="9216" width="9.140625" style="293"/>
    <col min="9217" max="9217" width="53.140625" style="293" customWidth="1"/>
    <col min="9218" max="9219" width="12" style="293" customWidth="1"/>
    <col min="9220" max="9220" width="11" style="293" customWidth="1"/>
    <col min="9221" max="9221" width="10.5703125" style="293" customWidth="1"/>
    <col min="9222" max="9222" width="10" style="293" customWidth="1"/>
    <col min="9223" max="9472" width="9.140625" style="293"/>
    <col min="9473" max="9473" width="53.140625" style="293" customWidth="1"/>
    <col min="9474" max="9475" width="12" style="293" customWidth="1"/>
    <col min="9476" max="9476" width="11" style="293" customWidth="1"/>
    <col min="9477" max="9477" width="10.5703125" style="293" customWidth="1"/>
    <col min="9478" max="9478" width="10" style="293" customWidth="1"/>
    <col min="9479" max="9728" width="9.140625" style="293"/>
    <col min="9729" max="9729" width="53.140625" style="293" customWidth="1"/>
    <col min="9730" max="9731" width="12" style="293" customWidth="1"/>
    <col min="9732" max="9732" width="11" style="293" customWidth="1"/>
    <col min="9733" max="9733" width="10.5703125" style="293" customWidth="1"/>
    <col min="9734" max="9734" width="10" style="293" customWidth="1"/>
    <col min="9735" max="9984" width="9.140625" style="293"/>
    <col min="9985" max="9985" width="53.140625" style="293" customWidth="1"/>
    <col min="9986" max="9987" width="12" style="293" customWidth="1"/>
    <col min="9988" max="9988" width="11" style="293" customWidth="1"/>
    <col min="9989" max="9989" width="10.5703125" style="293" customWidth="1"/>
    <col min="9990" max="9990" width="10" style="293" customWidth="1"/>
    <col min="9991" max="10240" width="9.140625" style="293"/>
    <col min="10241" max="10241" width="53.140625" style="293" customWidth="1"/>
    <col min="10242" max="10243" width="12" style="293" customWidth="1"/>
    <col min="10244" max="10244" width="11" style="293" customWidth="1"/>
    <col min="10245" max="10245" width="10.5703125" style="293" customWidth="1"/>
    <col min="10246" max="10246" width="10" style="293" customWidth="1"/>
    <col min="10247" max="10496" width="9.140625" style="293"/>
    <col min="10497" max="10497" width="53.140625" style="293" customWidth="1"/>
    <col min="10498" max="10499" width="12" style="293" customWidth="1"/>
    <col min="10500" max="10500" width="11" style="293" customWidth="1"/>
    <col min="10501" max="10501" width="10.5703125" style="293" customWidth="1"/>
    <col min="10502" max="10502" width="10" style="293" customWidth="1"/>
    <col min="10503" max="10752" width="9.140625" style="293"/>
    <col min="10753" max="10753" width="53.140625" style="293" customWidth="1"/>
    <col min="10754" max="10755" width="12" style="293" customWidth="1"/>
    <col min="10756" max="10756" width="11" style="293" customWidth="1"/>
    <col min="10757" max="10757" width="10.5703125" style="293" customWidth="1"/>
    <col min="10758" max="10758" width="10" style="293" customWidth="1"/>
    <col min="10759" max="11008" width="9.140625" style="293"/>
    <col min="11009" max="11009" width="53.140625" style="293" customWidth="1"/>
    <col min="11010" max="11011" width="12" style="293" customWidth="1"/>
    <col min="11012" max="11012" width="11" style="293" customWidth="1"/>
    <col min="11013" max="11013" width="10.5703125" style="293" customWidth="1"/>
    <col min="11014" max="11014" width="10" style="293" customWidth="1"/>
    <col min="11015" max="11264" width="9.140625" style="293"/>
    <col min="11265" max="11265" width="53.140625" style="293" customWidth="1"/>
    <col min="11266" max="11267" width="12" style="293" customWidth="1"/>
    <col min="11268" max="11268" width="11" style="293" customWidth="1"/>
    <col min="11269" max="11269" width="10.5703125" style="293" customWidth="1"/>
    <col min="11270" max="11270" width="10" style="293" customWidth="1"/>
    <col min="11271" max="11520" width="9.140625" style="293"/>
    <col min="11521" max="11521" width="53.140625" style="293" customWidth="1"/>
    <col min="11522" max="11523" width="12" style="293" customWidth="1"/>
    <col min="11524" max="11524" width="11" style="293" customWidth="1"/>
    <col min="11525" max="11525" width="10.5703125" style="293" customWidth="1"/>
    <col min="11526" max="11526" width="10" style="293" customWidth="1"/>
    <col min="11527" max="11776" width="9.140625" style="293"/>
    <col min="11777" max="11777" width="53.140625" style="293" customWidth="1"/>
    <col min="11778" max="11779" width="12" style="293" customWidth="1"/>
    <col min="11780" max="11780" width="11" style="293" customWidth="1"/>
    <col min="11781" max="11781" width="10.5703125" style="293" customWidth="1"/>
    <col min="11782" max="11782" width="10" style="293" customWidth="1"/>
    <col min="11783" max="12032" width="9.140625" style="293"/>
    <col min="12033" max="12033" width="53.140625" style="293" customWidth="1"/>
    <col min="12034" max="12035" width="12" style="293" customWidth="1"/>
    <col min="12036" max="12036" width="11" style="293" customWidth="1"/>
    <col min="12037" max="12037" width="10.5703125" style="293" customWidth="1"/>
    <col min="12038" max="12038" width="10" style="293" customWidth="1"/>
    <col min="12039" max="12288" width="9.140625" style="293"/>
    <col min="12289" max="12289" width="53.140625" style="293" customWidth="1"/>
    <col min="12290" max="12291" width="12" style="293" customWidth="1"/>
    <col min="12292" max="12292" width="11" style="293" customWidth="1"/>
    <col min="12293" max="12293" width="10.5703125" style="293" customWidth="1"/>
    <col min="12294" max="12294" width="10" style="293" customWidth="1"/>
    <col min="12295" max="12544" width="9.140625" style="293"/>
    <col min="12545" max="12545" width="53.140625" style="293" customWidth="1"/>
    <col min="12546" max="12547" width="12" style="293" customWidth="1"/>
    <col min="12548" max="12548" width="11" style="293" customWidth="1"/>
    <col min="12549" max="12549" width="10.5703125" style="293" customWidth="1"/>
    <col min="12550" max="12550" width="10" style="293" customWidth="1"/>
    <col min="12551" max="12800" width="9.140625" style="293"/>
    <col min="12801" max="12801" width="53.140625" style="293" customWidth="1"/>
    <col min="12802" max="12803" width="12" style="293" customWidth="1"/>
    <col min="12804" max="12804" width="11" style="293" customWidth="1"/>
    <col min="12805" max="12805" width="10.5703125" style="293" customWidth="1"/>
    <col min="12806" max="12806" width="10" style="293" customWidth="1"/>
    <col min="12807" max="13056" width="9.140625" style="293"/>
    <col min="13057" max="13057" width="53.140625" style="293" customWidth="1"/>
    <col min="13058" max="13059" width="12" style="293" customWidth="1"/>
    <col min="13060" max="13060" width="11" style="293" customWidth="1"/>
    <col min="13061" max="13061" width="10.5703125" style="293" customWidth="1"/>
    <col min="13062" max="13062" width="10" style="293" customWidth="1"/>
    <col min="13063" max="13312" width="9.140625" style="293"/>
    <col min="13313" max="13313" width="53.140625" style="293" customWidth="1"/>
    <col min="13314" max="13315" width="12" style="293" customWidth="1"/>
    <col min="13316" max="13316" width="11" style="293" customWidth="1"/>
    <col min="13317" max="13317" width="10.5703125" style="293" customWidth="1"/>
    <col min="13318" max="13318" width="10" style="293" customWidth="1"/>
    <col min="13319" max="13568" width="9.140625" style="293"/>
    <col min="13569" max="13569" width="53.140625" style="293" customWidth="1"/>
    <col min="13570" max="13571" width="12" style="293" customWidth="1"/>
    <col min="13572" max="13572" width="11" style="293" customWidth="1"/>
    <col min="13573" max="13573" width="10.5703125" style="293" customWidth="1"/>
    <col min="13574" max="13574" width="10" style="293" customWidth="1"/>
    <col min="13575" max="13824" width="9.140625" style="293"/>
    <col min="13825" max="13825" width="53.140625" style="293" customWidth="1"/>
    <col min="13826" max="13827" width="12" style="293" customWidth="1"/>
    <col min="13828" max="13828" width="11" style="293" customWidth="1"/>
    <col min="13829" max="13829" width="10.5703125" style="293" customWidth="1"/>
    <col min="13830" max="13830" width="10" style="293" customWidth="1"/>
    <col min="13831" max="14080" width="9.140625" style="293"/>
    <col min="14081" max="14081" width="53.140625" style="293" customWidth="1"/>
    <col min="14082" max="14083" width="12" style="293" customWidth="1"/>
    <col min="14084" max="14084" width="11" style="293" customWidth="1"/>
    <col min="14085" max="14085" width="10.5703125" style="293" customWidth="1"/>
    <col min="14086" max="14086" width="10" style="293" customWidth="1"/>
    <col min="14087" max="14336" width="9.140625" style="293"/>
    <col min="14337" max="14337" width="53.140625" style="293" customWidth="1"/>
    <col min="14338" max="14339" width="12" style="293" customWidth="1"/>
    <col min="14340" max="14340" width="11" style="293" customWidth="1"/>
    <col min="14341" max="14341" width="10.5703125" style="293" customWidth="1"/>
    <col min="14342" max="14342" width="10" style="293" customWidth="1"/>
    <col min="14343" max="14592" width="9.140625" style="293"/>
    <col min="14593" max="14593" width="53.140625" style="293" customWidth="1"/>
    <col min="14594" max="14595" width="12" style="293" customWidth="1"/>
    <col min="14596" max="14596" width="11" style="293" customWidth="1"/>
    <col min="14597" max="14597" width="10.5703125" style="293" customWidth="1"/>
    <col min="14598" max="14598" width="10" style="293" customWidth="1"/>
    <col min="14599" max="14848" width="9.140625" style="293"/>
    <col min="14849" max="14849" width="53.140625" style="293" customWidth="1"/>
    <col min="14850" max="14851" width="12" style="293" customWidth="1"/>
    <col min="14852" max="14852" width="11" style="293" customWidth="1"/>
    <col min="14853" max="14853" width="10.5703125" style="293" customWidth="1"/>
    <col min="14854" max="14854" width="10" style="293" customWidth="1"/>
    <col min="14855" max="15104" width="9.140625" style="293"/>
    <col min="15105" max="15105" width="53.140625" style="293" customWidth="1"/>
    <col min="15106" max="15107" width="12" style="293" customWidth="1"/>
    <col min="15108" max="15108" width="11" style="293" customWidth="1"/>
    <col min="15109" max="15109" width="10.5703125" style="293" customWidth="1"/>
    <col min="15110" max="15110" width="10" style="293" customWidth="1"/>
    <col min="15111" max="15360" width="9.140625" style="293"/>
    <col min="15361" max="15361" width="53.140625" style="293" customWidth="1"/>
    <col min="15362" max="15363" width="12" style="293" customWidth="1"/>
    <col min="15364" max="15364" width="11" style="293" customWidth="1"/>
    <col min="15365" max="15365" width="10.5703125" style="293" customWidth="1"/>
    <col min="15366" max="15366" width="10" style="293" customWidth="1"/>
    <col min="15367" max="15616" width="9.140625" style="293"/>
    <col min="15617" max="15617" width="53.140625" style="293" customWidth="1"/>
    <col min="15618" max="15619" width="12" style="293" customWidth="1"/>
    <col min="15620" max="15620" width="11" style="293" customWidth="1"/>
    <col min="15621" max="15621" width="10.5703125" style="293" customWidth="1"/>
    <col min="15622" max="15622" width="10" style="293" customWidth="1"/>
    <col min="15623" max="15872" width="9.140625" style="293"/>
    <col min="15873" max="15873" width="53.140625" style="293" customWidth="1"/>
    <col min="15874" max="15875" width="12" style="293" customWidth="1"/>
    <col min="15876" max="15876" width="11" style="293" customWidth="1"/>
    <col min="15877" max="15877" width="10.5703125" style="293" customWidth="1"/>
    <col min="15878" max="15878" width="10" style="293" customWidth="1"/>
    <col min="15879" max="16128" width="9.140625" style="293"/>
    <col min="16129" max="16129" width="53.140625" style="293" customWidth="1"/>
    <col min="16130" max="16131" width="12" style="293" customWidth="1"/>
    <col min="16132" max="16132" width="11" style="293" customWidth="1"/>
    <col min="16133" max="16133" width="10.5703125" style="293" customWidth="1"/>
    <col min="16134" max="16134" width="10" style="293" customWidth="1"/>
    <col min="16135" max="16384" width="9.140625" style="293"/>
  </cols>
  <sheetData>
    <row r="1" spans="1:4" ht="16.5">
      <c r="A1" s="193" t="s">
        <v>578</v>
      </c>
      <c r="B1" s="138"/>
      <c r="C1" s="138"/>
      <c r="D1" s="138"/>
    </row>
    <row r="2" spans="1:4" ht="16.5">
      <c r="A2" s="193" t="s">
        <v>36</v>
      </c>
      <c r="B2" s="138"/>
      <c r="C2" s="138"/>
      <c r="D2" s="138"/>
    </row>
    <row r="3" spans="1:4" ht="14.25">
      <c r="A3" s="2"/>
      <c r="B3" s="138"/>
      <c r="C3" s="138"/>
      <c r="D3" s="138"/>
    </row>
    <row r="4" spans="1:4" ht="29.25" customHeight="1">
      <c r="A4" s="358" t="s">
        <v>1085</v>
      </c>
      <c r="B4" s="358"/>
      <c r="C4" s="358"/>
      <c r="D4" s="358"/>
    </row>
    <row r="5" spans="1:4" ht="14.25">
      <c r="A5" s="2"/>
      <c r="B5" s="138"/>
      <c r="C5" s="138"/>
      <c r="D5" s="138"/>
    </row>
    <row r="6" spans="1:4">
      <c r="A6" s="359" t="s">
        <v>579</v>
      </c>
      <c r="B6" s="359"/>
      <c r="C6" s="359"/>
      <c r="D6" s="359"/>
    </row>
    <row r="7" spans="1:4">
      <c r="A7" s="267" t="s">
        <v>1086</v>
      </c>
      <c r="B7" s="314"/>
      <c r="C7" s="314"/>
      <c r="D7" s="314"/>
    </row>
    <row r="8" spans="1:4">
      <c r="A8" s="329" t="s">
        <v>1158</v>
      </c>
      <c r="B8" s="314"/>
      <c r="C8" s="314"/>
      <c r="D8" s="314"/>
    </row>
    <row r="9" spans="1:4" ht="15">
      <c r="A9" s="137"/>
      <c r="B9" s="138"/>
      <c r="C9" s="138"/>
      <c r="D9" s="138"/>
    </row>
    <row r="10" spans="1:4" ht="15">
      <c r="A10" s="137"/>
      <c r="B10" s="138"/>
      <c r="C10" s="138"/>
      <c r="D10" s="138"/>
    </row>
    <row r="11" spans="1:4" ht="15">
      <c r="A11" s="137"/>
      <c r="B11" s="138"/>
      <c r="C11" s="138"/>
      <c r="D11" s="138"/>
    </row>
    <row r="12" spans="1:4" ht="15">
      <c r="A12" s="137"/>
      <c r="B12" s="138"/>
      <c r="C12" s="138"/>
      <c r="D12" s="138"/>
    </row>
    <row r="13" spans="1:4" ht="15">
      <c r="A13" s="137"/>
      <c r="B13" s="138"/>
      <c r="C13" s="138"/>
      <c r="D13" s="138"/>
    </row>
    <row r="14" spans="1:4" ht="15">
      <c r="A14" s="137"/>
      <c r="B14" s="138"/>
      <c r="C14" s="138"/>
      <c r="D14" s="138"/>
    </row>
    <row r="15" spans="1:4" ht="15">
      <c r="A15" s="137"/>
      <c r="B15" s="138"/>
      <c r="C15" s="138"/>
      <c r="D15" s="138"/>
    </row>
    <row r="16" spans="1:4" ht="15">
      <c r="A16" s="137"/>
      <c r="B16" s="138"/>
      <c r="C16" s="138"/>
      <c r="D16" s="138"/>
    </row>
    <row r="17" spans="1:4" ht="15">
      <c r="A17" s="137"/>
      <c r="B17" s="138"/>
      <c r="C17" s="138"/>
      <c r="D17" s="138"/>
    </row>
    <row r="18" spans="1:4" ht="15">
      <c r="A18" s="137"/>
      <c r="B18" s="138"/>
      <c r="C18" s="138"/>
      <c r="D18" s="138"/>
    </row>
    <row r="19" spans="1:4" ht="15">
      <c r="A19" s="137"/>
      <c r="B19" s="138"/>
      <c r="C19" s="138"/>
      <c r="D19" s="138"/>
    </row>
    <row r="20" spans="1:4" ht="15">
      <c r="A20" s="137"/>
      <c r="B20" s="138"/>
      <c r="C20" s="138"/>
      <c r="D20" s="138"/>
    </row>
    <row r="21" spans="1:4" ht="15">
      <c r="A21" s="137"/>
      <c r="B21" s="138"/>
      <c r="C21" s="138"/>
      <c r="D21" s="138"/>
    </row>
    <row r="22" spans="1:4" ht="15">
      <c r="A22" s="137"/>
      <c r="B22" s="138"/>
      <c r="C22" s="138"/>
      <c r="D22" s="138"/>
    </row>
    <row r="23" spans="1:4" ht="15">
      <c r="A23" s="137"/>
      <c r="B23" s="138"/>
      <c r="C23" s="138"/>
      <c r="D23" s="138"/>
    </row>
    <row r="24" spans="1:4" ht="15">
      <c r="A24" s="137"/>
      <c r="B24" s="138"/>
      <c r="C24" s="138"/>
      <c r="D24" s="138"/>
    </row>
    <row r="25" spans="1:4" ht="15">
      <c r="A25" s="137"/>
      <c r="B25" s="138"/>
      <c r="C25" s="138"/>
      <c r="D25" s="138"/>
    </row>
    <row r="26" spans="1:4" ht="15">
      <c r="A26" s="137"/>
      <c r="B26" s="138"/>
      <c r="C26" s="138"/>
      <c r="D26" s="138"/>
    </row>
    <row r="27" spans="1:4" ht="15">
      <c r="A27" s="137"/>
      <c r="B27" s="138"/>
      <c r="C27" s="138"/>
      <c r="D27" s="138"/>
    </row>
    <row r="28" spans="1:4" ht="15">
      <c r="A28" s="137"/>
      <c r="B28" s="138"/>
      <c r="C28" s="138"/>
      <c r="D28" s="138"/>
    </row>
    <row r="29" spans="1:4" ht="15">
      <c r="A29" s="137"/>
      <c r="B29" s="138"/>
      <c r="C29" s="138"/>
      <c r="D29" s="138"/>
    </row>
    <row r="30" spans="1:4" ht="15">
      <c r="A30" s="137"/>
      <c r="B30" s="138"/>
      <c r="C30" s="138"/>
      <c r="D30" s="138"/>
    </row>
    <row r="31" spans="1:4" ht="15">
      <c r="A31" s="137"/>
      <c r="B31" s="138"/>
      <c r="C31" s="138"/>
      <c r="D31" s="138"/>
    </row>
    <row r="32" spans="1:4" ht="15">
      <c r="A32" s="137"/>
      <c r="B32" s="138"/>
      <c r="C32" s="138"/>
      <c r="D32" s="138"/>
    </row>
    <row r="33" spans="1:4" ht="15">
      <c r="A33" s="137"/>
      <c r="B33" s="138"/>
      <c r="C33" s="138"/>
      <c r="D33" s="138"/>
    </row>
    <row r="34" spans="1:4" ht="15">
      <c r="A34" s="137"/>
      <c r="B34" s="138"/>
      <c r="C34" s="138"/>
      <c r="D34" s="138"/>
    </row>
    <row r="35" spans="1:4" ht="15">
      <c r="A35" s="137"/>
      <c r="B35" s="138"/>
      <c r="C35" s="138"/>
      <c r="D35" s="138"/>
    </row>
    <row r="36" spans="1:4" ht="15">
      <c r="A36" s="137"/>
      <c r="B36" s="138"/>
      <c r="C36" s="138"/>
      <c r="D36" s="138"/>
    </row>
    <row r="37" spans="1:4" ht="15">
      <c r="A37" s="137"/>
      <c r="B37" s="138"/>
      <c r="C37" s="138"/>
      <c r="D37" s="138"/>
    </row>
    <row r="38" spans="1:4" ht="15">
      <c r="A38" s="137"/>
      <c r="B38" s="138"/>
      <c r="C38" s="138"/>
      <c r="D38" s="138"/>
    </row>
    <row r="39" spans="1:4" ht="15">
      <c r="A39" s="137"/>
      <c r="B39" s="138"/>
      <c r="C39" s="138"/>
      <c r="D39" s="138"/>
    </row>
    <row r="40" spans="1:4" ht="15">
      <c r="A40" s="137"/>
      <c r="B40" s="138"/>
      <c r="C40" s="138"/>
      <c r="D40" s="138"/>
    </row>
    <row r="41" spans="1:4" ht="15">
      <c r="A41" s="137"/>
      <c r="B41" s="138"/>
      <c r="C41" s="138"/>
      <c r="D41" s="138"/>
    </row>
    <row r="42" spans="1:4" ht="15">
      <c r="A42" s="137"/>
      <c r="B42" s="138"/>
      <c r="C42" s="138"/>
      <c r="D42" s="138"/>
    </row>
    <row r="43" spans="1:4" ht="15">
      <c r="A43" s="137"/>
      <c r="B43" s="138"/>
      <c r="C43" s="138"/>
      <c r="D43" s="138"/>
    </row>
    <row r="44" spans="1:4" ht="15">
      <c r="A44" s="137"/>
      <c r="B44" s="138"/>
      <c r="C44" s="138"/>
      <c r="D44" s="138"/>
    </row>
    <row r="45" spans="1:4" ht="15">
      <c r="A45" s="137"/>
      <c r="B45" s="138"/>
      <c r="C45" s="138"/>
      <c r="D45" s="138"/>
    </row>
    <row r="46" spans="1:4" ht="15">
      <c r="A46" s="137"/>
      <c r="B46" s="138"/>
      <c r="C46" s="138"/>
      <c r="D46" s="138"/>
    </row>
    <row r="47" spans="1:4" ht="15">
      <c r="A47" s="137"/>
      <c r="B47" s="138"/>
      <c r="C47" s="138"/>
      <c r="D47" s="138"/>
    </row>
    <row r="48" spans="1:4" ht="15.75">
      <c r="A48" s="228" t="s">
        <v>36</v>
      </c>
      <c r="B48" s="3"/>
      <c r="C48" s="3"/>
      <c r="D48" s="3"/>
    </row>
    <row r="49" spans="1:4" ht="14.25">
      <c r="A49" s="2" t="s">
        <v>1159</v>
      </c>
      <c r="B49" s="3"/>
      <c r="C49" s="3"/>
      <c r="D49" s="3"/>
    </row>
    <row r="50" spans="1:4" ht="14.25">
      <c r="A50" s="2"/>
      <c r="B50" s="3"/>
      <c r="C50" s="3"/>
      <c r="D50" s="3"/>
    </row>
    <row r="51" spans="1:4" ht="15">
      <c r="A51" s="22" t="s">
        <v>490</v>
      </c>
      <c r="B51" s="3"/>
      <c r="C51" s="3"/>
      <c r="D51" s="3"/>
    </row>
    <row r="52" spans="1:4" ht="14.25">
      <c r="A52" s="2"/>
      <c r="B52" s="3"/>
      <c r="C52" s="3"/>
      <c r="D52" s="3"/>
    </row>
    <row r="53" spans="1:4" ht="25.5">
      <c r="A53" s="299"/>
      <c r="B53" s="159" t="s">
        <v>1027</v>
      </c>
      <c r="C53" s="159" t="s">
        <v>1028</v>
      </c>
      <c r="D53" s="232" t="s">
        <v>580</v>
      </c>
    </row>
    <row r="54" spans="1:4">
      <c r="A54" s="299" t="s">
        <v>581</v>
      </c>
      <c r="B54" s="159" t="s">
        <v>1029</v>
      </c>
      <c r="C54" s="159" t="s">
        <v>1030</v>
      </c>
      <c r="D54" s="232" t="s">
        <v>582</v>
      </c>
    </row>
    <row r="55" spans="1:4">
      <c r="A55" s="294"/>
      <c r="B55" s="159" t="s">
        <v>665</v>
      </c>
      <c r="C55" s="159" t="s">
        <v>665</v>
      </c>
      <c r="D55" s="232" t="s">
        <v>665</v>
      </c>
    </row>
    <row r="56" spans="1:4">
      <c r="A56" s="302" t="s">
        <v>583</v>
      </c>
      <c r="B56" s="283"/>
      <c r="C56" s="283"/>
      <c r="D56" s="295"/>
    </row>
    <row r="57" spans="1:4">
      <c r="A57" s="302" t="s">
        <v>137</v>
      </c>
      <c r="B57" s="283"/>
      <c r="C57" s="283"/>
      <c r="D57" s="295"/>
    </row>
    <row r="58" spans="1:4">
      <c r="A58" s="300" t="s">
        <v>584</v>
      </c>
      <c r="B58" s="315">
        <v>1116</v>
      </c>
      <c r="C58" s="315">
        <v>0</v>
      </c>
      <c r="D58" s="140">
        <f>SUM(B58:C58)</f>
        <v>1116</v>
      </c>
    </row>
    <row r="59" spans="1:4">
      <c r="A59" s="300" t="s">
        <v>585</v>
      </c>
      <c r="B59" s="273">
        <v>80</v>
      </c>
      <c r="C59" s="273">
        <v>0</v>
      </c>
      <c r="D59" s="140">
        <f t="shared" ref="D59:D73" si="0">SUM(B59:C59)</f>
        <v>80</v>
      </c>
    </row>
    <row r="60" spans="1:4">
      <c r="A60" s="300" t="s">
        <v>586</v>
      </c>
      <c r="B60" s="273">
        <v>173</v>
      </c>
      <c r="C60" s="273">
        <v>0</v>
      </c>
      <c r="D60" s="140">
        <f t="shared" si="0"/>
        <v>173</v>
      </c>
    </row>
    <row r="61" spans="1:4">
      <c r="A61" s="300" t="s">
        <v>587</v>
      </c>
      <c r="B61" s="273">
        <v>94</v>
      </c>
      <c r="C61" s="273">
        <v>0</v>
      </c>
      <c r="D61" s="140">
        <f t="shared" si="0"/>
        <v>94</v>
      </c>
    </row>
    <row r="62" spans="1:4">
      <c r="A62" s="300" t="s">
        <v>588</v>
      </c>
      <c r="B62" s="273">
        <v>797</v>
      </c>
      <c r="C62" s="273">
        <v>0</v>
      </c>
      <c r="D62" s="140">
        <f t="shared" si="0"/>
        <v>797</v>
      </c>
    </row>
    <row r="63" spans="1:4">
      <c r="A63" s="300" t="s">
        <v>491</v>
      </c>
      <c r="B63" s="273">
        <v>10</v>
      </c>
      <c r="C63" s="273">
        <v>0</v>
      </c>
      <c r="D63" s="140">
        <f t="shared" si="0"/>
        <v>10</v>
      </c>
    </row>
    <row r="64" spans="1:4">
      <c r="A64" s="300" t="s">
        <v>589</v>
      </c>
      <c r="B64" s="273">
        <v>368</v>
      </c>
      <c r="C64" s="273">
        <v>0</v>
      </c>
      <c r="D64" s="140">
        <f t="shared" si="0"/>
        <v>368</v>
      </c>
    </row>
    <row r="65" spans="1:4">
      <c r="A65" s="300" t="s">
        <v>590</v>
      </c>
      <c r="B65" s="273">
        <v>506</v>
      </c>
      <c r="C65" s="273">
        <v>0</v>
      </c>
      <c r="D65" s="140">
        <f t="shared" si="0"/>
        <v>506</v>
      </c>
    </row>
    <row r="66" spans="1:4">
      <c r="A66" s="300" t="s">
        <v>591</v>
      </c>
      <c r="B66" s="273">
        <v>20</v>
      </c>
      <c r="C66" s="273">
        <v>0</v>
      </c>
      <c r="D66" s="140">
        <f t="shared" si="0"/>
        <v>20</v>
      </c>
    </row>
    <row r="67" spans="1:4">
      <c r="A67" s="300" t="s">
        <v>592</v>
      </c>
      <c r="B67" s="273">
        <v>75</v>
      </c>
      <c r="C67" s="273">
        <v>0</v>
      </c>
      <c r="D67" s="140">
        <f t="shared" si="0"/>
        <v>75</v>
      </c>
    </row>
    <row r="68" spans="1:4">
      <c r="A68" s="300" t="s">
        <v>593</v>
      </c>
      <c r="B68" s="273">
        <v>220</v>
      </c>
      <c r="C68" s="273">
        <v>0</v>
      </c>
      <c r="D68" s="140">
        <f t="shared" si="0"/>
        <v>220</v>
      </c>
    </row>
    <row r="69" spans="1:4">
      <c r="A69" s="300" t="s">
        <v>594</v>
      </c>
      <c r="B69" s="273">
        <v>808</v>
      </c>
      <c r="C69" s="273">
        <v>0</v>
      </c>
      <c r="D69" s="140">
        <f t="shared" si="0"/>
        <v>808</v>
      </c>
    </row>
    <row r="70" spans="1:4">
      <c r="A70" s="300" t="s">
        <v>595</v>
      </c>
      <c r="B70" s="273">
        <v>85</v>
      </c>
      <c r="C70" s="273">
        <v>0</v>
      </c>
      <c r="D70" s="140">
        <f t="shared" si="0"/>
        <v>85</v>
      </c>
    </row>
    <row r="71" spans="1:4">
      <c r="A71" s="300" t="s">
        <v>596</v>
      </c>
      <c r="B71" s="273">
        <v>80</v>
      </c>
      <c r="C71" s="273">
        <v>0</v>
      </c>
      <c r="D71" s="140">
        <f t="shared" si="0"/>
        <v>80</v>
      </c>
    </row>
    <row r="72" spans="1:4">
      <c r="A72" s="316" t="s">
        <v>597</v>
      </c>
      <c r="B72" s="317">
        <v>70</v>
      </c>
      <c r="C72" s="317">
        <v>0</v>
      </c>
      <c r="D72" s="233">
        <f t="shared" si="0"/>
        <v>70</v>
      </c>
    </row>
    <row r="73" spans="1:4">
      <c r="A73" s="300" t="s">
        <v>598</v>
      </c>
      <c r="B73" s="318">
        <f>SUM(B58:B72)</f>
        <v>4502</v>
      </c>
      <c r="C73" s="315">
        <f>SUM(C58:C72)</f>
        <v>0</v>
      </c>
      <c r="D73" s="140">
        <f t="shared" si="0"/>
        <v>4502</v>
      </c>
    </row>
    <row r="74" spans="1:4">
      <c r="A74" s="302"/>
      <c r="B74" s="273"/>
      <c r="C74" s="273"/>
      <c r="D74" s="48"/>
    </row>
    <row r="75" spans="1:4">
      <c r="A75" s="302" t="s">
        <v>136</v>
      </c>
      <c r="B75" s="273"/>
      <c r="C75" s="273"/>
      <c r="D75" s="48"/>
    </row>
    <row r="76" spans="1:4">
      <c r="A76" s="300" t="s">
        <v>600</v>
      </c>
      <c r="B76" s="273">
        <v>60</v>
      </c>
      <c r="C76" s="273">
        <v>0</v>
      </c>
      <c r="D76" s="140">
        <f t="shared" ref="D76:D83" si="1">SUM(B76:C76)</f>
        <v>60</v>
      </c>
    </row>
    <row r="77" spans="1:4">
      <c r="A77" s="300" t="s">
        <v>603</v>
      </c>
      <c r="B77" s="273">
        <v>55</v>
      </c>
      <c r="C77" s="273">
        <v>0</v>
      </c>
      <c r="D77" s="140">
        <f t="shared" si="1"/>
        <v>55</v>
      </c>
    </row>
    <row r="78" spans="1:4">
      <c r="A78" s="300" t="s">
        <v>604</v>
      </c>
      <c r="B78" s="273">
        <v>25</v>
      </c>
      <c r="C78" s="273">
        <v>0</v>
      </c>
      <c r="D78" s="140">
        <f t="shared" si="1"/>
        <v>25</v>
      </c>
    </row>
    <row r="79" spans="1:4">
      <c r="A79" s="300" t="s">
        <v>605</v>
      </c>
      <c r="B79" s="273">
        <v>15</v>
      </c>
      <c r="C79" s="273">
        <v>0</v>
      </c>
      <c r="D79" s="140">
        <f t="shared" si="1"/>
        <v>15</v>
      </c>
    </row>
    <row r="80" spans="1:4">
      <c r="A80" s="300" t="s">
        <v>606</v>
      </c>
      <c r="B80" s="273">
        <v>20</v>
      </c>
      <c r="C80" s="273">
        <v>0</v>
      </c>
      <c r="D80" s="140">
        <f t="shared" si="1"/>
        <v>20</v>
      </c>
    </row>
    <row r="81" spans="1:4">
      <c r="A81" s="300" t="s">
        <v>607</v>
      </c>
      <c r="B81" s="273">
        <v>20</v>
      </c>
      <c r="C81" s="273">
        <v>0</v>
      </c>
      <c r="D81" s="140">
        <f t="shared" si="1"/>
        <v>20</v>
      </c>
    </row>
    <row r="82" spans="1:4">
      <c r="A82" s="316" t="s">
        <v>608</v>
      </c>
      <c r="B82" s="317">
        <v>80</v>
      </c>
      <c r="C82" s="317">
        <v>0</v>
      </c>
      <c r="D82" s="233">
        <f t="shared" si="1"/>
        <v>80</v>
      </c>
    </row>
    <row r="83" spans="1:4">
      <c r="A83" s="300" t="s">
        <v>609</v>
      </c>
      <c r="B83" s="273">
        <f>SUM(B76:B82)</f>
        <v>275</v>
      </c>
      <c r="C83" s="273">
        <f>SUM(C76:C82)</f>
        <v>0</v>
      </c>
      <c r="D83" s="140">
        <f t="shared" si="1"/>
        <v>275</v>
      </c>
    </row>
    <row r="84" spans="1:4">
      <c r="A84" s="300"/>
      <c r="B84" s="273"/>
      <c r="C84" s="273"/>
      <c r="D84" s="48"/>
    </row>
    <row r="85" spans="1:4">
      <c r="A85" s="302" t="s">
        <v>218</v>
      </c>
      <c r="B85" s="273"/>
      <c r="C85" s="273"/>
      <c r="D85" s="48"/>
    </row>
    <row r="86" spans="1:4">
      <c r="A86" s="300" t="s">
        <v>599</v>
      </c>
      <c r="B86" s="273">
        <v>200</v>
      </c>
      <c r="C86" s="273">
        <v>0</v>
      </c>
      <c r="D86" s="140">
        <f>SUM(B86:C86)</f>
        <v>200</v>
      </c>
    </row>
    <row r="87" spans="1:4">
      <c r="A87" s="300" t="s">
        <v>601</v>
      </c>
      <c r="B87" s="273">
        <v>300</v>
      </c>
      <c r="C87" s="273">
        <v>0</v>
      </c>
      <c r="D87" s="140">
        <f>SUM(B87:C87)</f>
        <v>300</v>
      </c>
    </row>
    <row r="88" spans="1:4">
      <c r="A88" s="316" t="s">
        <v>602</v>
      </c>
      <c r="B88" s="317">
        <v>110</v>
      </c>
      <c r="C88" s="317">
        <v>0</v>
      </c>
      <c r="D88" s="233">
        <f>SUM(B88:C88)</f>
        <v>110</v>
      </c>
    </row>
    <row r="89" spans="1:4">
      <c r="A89" s="316" t="s">
        <v>492</v>
      </c>
      <c r="B89" s="317">
        <f>SUM(B86:B88)</f>
        <v>610</v>
      </c>
      <c r="C89" s="317">
        <f>SUM(C86:C88)</f>
        <v>0</v>
      </c>
      <c r="D89" s="233">
        <f>SUM(B89:C89)</f>
        <v>610</v>
      </c>
    </row>
    <row r="90" spans="1:4">
      <c r="A90" s="296" t="s">
        <v>610</v>
      </c>
      <c r="B90" s="319">
        <f>+B89+B83+B73</f>
        <v>5387</v>
      </c>
      <c r="C90" s="320">
        <f>C89+C83+C73</f>
        <v>0</v>
      </c>
      <c r="D90" s="233">
        <f>SUM(B90:C90)</f>
        <v>5387</v>
      </c>
    </row>
    <row r="91" spans="1:4">
      <c r="A91" s="300"/>
      <c r="B91" s="273"/>
      <c r="C91" s="273"/>
      <c r="D91" s="301"/>
    </row>
    <row r="92" spans="1:4">
      <c r="A92" s="302" t="s">
        <v>611</v>
      </c>
      <c r="B92" s="273"/>
      <c r="C92" s="273"/>
      <c r="D92" s="301"/>
    </row>
    <row r="93" spans="1:4">
      <c r="A93" s="302" t="s">
        <v>137</v>
      </c>
      <c r="B93" s="283"/>
      <c r="C93" s="283"/>
      <c r="D93" s="295"/>
    </row>
    <row r="94" spans="1:4">
      <c r="A94" s="300" t="s">
        <v>612</v>
      </c>
      <c r="B94" s="273">
        <v>570</v>
      </c>
      <c r="C94" s="273">
        <v>0</v>
      </c>
      <c r="D94" s="140">
        <f>SUM(B94:C94)</f>
        <v>570</v>
      </c>
    </row>
    <row r="95" spans="1:4">
      <c r="A95" s="300" t="s">
        <v>613</v>
      </c>
      <c r="B95" s="273">
        <v>500</v>
      </c>
      <c r="C95" s="273">
        <v>0</v>
      </c>
      <c r="D95" s="140">
        <f>SUM(B95:C95)</f>
        <v>500</v>
      </c>
    </row>
    <row r="96" spans="1:4">
      <c r="A96" s="300" t="s">
        <v>493</v>
      </c>
      <c r="B96" s="273">
        <v>20</v>
      </c>
      <c r="C96" s="273">
        <v>0</v>
      </c>
      <c r="D96" s="140">
        <f>SUM(B96:C96)</f>
        <v>20</v>
      </c>
    </row>
    <row r="97" spans="1:4">
      <c r="A97" s="316" t="s">
        <v>614</v>
      </c>
      <c r="B97" s="317">
        <v>220</v>
      </c>
      <c r="C97" s="317">
        <v>0</v>
      </c>
      <c r="D97" s="233">
        <f>SUM(B97:C97)</f>
        <v>220</v>
      </c>
    </row>
    <row r="98" spans="1:4">
      <c r="A98" s="300" t="s">
        <v>598</v>
      </c>
      <c r="B98" s="318">
        <f>SUM(B94:B97)</f>
        <v>1310</v>
      </c>
      <c r="C98" s="273">
        <f>SUM(C94:C97)</f>
        <v>0</v>
      </c>
      <c r="D98" s="140">
        <f>SUM(B98:C98)</f>
        <v>1310</v>
      </c>
    </row>
    <row r="99" spans="1:4">
      <c r="A99" s="300"/>
      <c r="B99" s="273"/>
      <c r="C99" s="273"/>
      <c r="D99" s="301"/>
    </row>
    <row r="100" spans="1:4">
      <c r="A100" s="302" t="s">
        <v>136</v>
      </c>
      <c r="B100" s="273"/>
      <c r="C100" s="273"/>
      <c r="D100" s="301"/>
    </row>
    <row r="101" spans="1:4">
      <c r="A101" s="316" t="s">
        <v>615</v>
      </c>
      <c r="B101" s="317">
        <v>40</v>
      </c>
      <c r="C101" s="317">
        <v>0</v>
      </c>
      <c r="D101" s="233">
        <f>SUM(B101:C101)</f>
        <v>40</v>
      </c>
    </row>
    <row r="102" spans="1:4">
      <c r="A102" s="300" t="s">
        <v>609</v>
      </c>
      <c r="B102" s="273">
        <f>+B101</f>
        <v>40</v>
      </c>
      <c r="C102" s="273">
        <f>+C101</f>
        <v>0</v>
      </c>
      <c r="D102" s="140">
        <f>SUM(B102:C102)</f>
        <v>40</v>
      </c>
    </row>
    <row r="103" spans="1:4">
      <c r="A103" s="300"/>
      <c r="B103" s="273"/>
      <c r="C103" s="273"/>
      <c r="D103" s="301"/>
    </row>
    <row r="104" spans="1:4">
      <c r="A104" s="84" t="s">
        <v>218</v>
      </c>
      <c r="B104" s="274"/>
      <c r="C104" s="274"/>
      <c r="D104" s="89"/>
    </row>
    <row r="105" spans="1:4">
      <c r="A105" s="316" t="s">
        <v>494</v>
      </c>
      <c r="B105" s="317">
        <v>300</v>
      </c>
      <c r="C105" s="317">
        <v>0</v>
      </c>
      <c r="D105" s="233">
        <f>SUM(B105:C105)</f>
        <v>300</v>
      </c>
    </row>
    <row r="106" spans="1:4">
      <c r="A106" s="316" t="s">
        <v>492</v>
      </c>
      <c r="B106" s="317">
        <f>SUM(B105)</f>
        <v>300</v>
      </c>
      <c r="C106" s="317">
        <f>SUM(C105)</f>
        <v>0</v>
      </c>
      <c r="D106" s="233">
        <f>SUM(B106:C106)</f>
        <v>300</v>
      </c>
    </row>
    <row r="107" spans="1:4">
      <c r="A107" s="296" t="s">
        <v>616</v>
      </c>
      <c r="B107" s="319">
        <f>+B106+B102+B98</f>
        <v>1650</v>
      </c>
      <c r="C107" s="317">
        <f>C106+C102+C98</f>
        <v>0</v>
      </c>
      <c r="D107" s="233">
        <f>SUM(B107:C107)</f>
        <v>1650</v>
      </c>
    </row>
    <row r="108" spans="1:4">
      <c r="A108" s="300"/>
      <c r="B108" s="273"/>
      <c r="C108" s="273"/>
      <c r="D108" s="301"/>
    </row>
    <row r="109" spans="1:4">
      <c r="A109" s="302" t="s">
        <v>617</v>
      </c>
      <c r="B109" s="273"/>
      <c r="C109" s="273"/>
      <c r="D109" s="301"/>
    </row>
    <row r="110" spans="1:4">
      <c r="A110" s="302" t="s">
        <v>137</v>
      </c>
      <c r="B110" s="273"/>
      <c r="C110" s="273"/>
      <c r="D110" s="301"/>
    </row>
    <row r="111" spans="1:4">
      <c r="A111" s="300" t="s">
        <v>618</v>
      </c>
      <c r="B111" s="273">
        <f>2083-1506</f>
        <v>577</v>
      </c>
      <c r="C111" s="315">
        <v>1506</v>
      </c>
      <c r="D111" s="140">
        <f>SUM(B111:C111)</f>
        <v>2083</v>
      </c>
    </row>
    <row r="112" spans="1:4">
      <c r="A112" s="300" t="s">
        <v>619</v>
      </c>
      <c r="B112" s="273">
        <v>25</v>
      </c>
      <c r="C112" s="273">
        <v>0</v>
      </c>
      <c r="D112" s="140">
        <f>SUM(B112:C112)</f>
        <v>25</v>
      </c>
    </row>
    <row r="113" spans="1:4">
      <c r="A113" s="321" t="s">
        <v>620</v>
      </c>
      <c r="B113" s="274">
        <v>380</v>
      </c>
      <c r="C113" s="274">
        <v>0</v>
      </c>
      <c r="D113" s="140">
        <f>SUM(B113:C113)</f>
        <v>380</v>
      </c>
    </row>
    <row r="114" spans="1:4">
      <c r="A114" s="316" t="s">
        <v>621</v>
      </c>
      <c r="B114" s="317">
        <v>76</v>
      </c>
      <c r="C114" s="317">
        <v>0</v>
      </c>
      <c r="D114" s="233">
        <f>SUM(B114:C114)</f>
        <v>76</v>
      </c>
    </row>
    <row r="115" spans="1:4">
      <c r="A115" s="300" t="s">
        <v>598</v>
      </c>
      <c r="B115" s="318">
        <f>SUM(B111:B114)</f>
        <v>1058</v>
      </c>
      <c r="C115" s="315">
        <f>SUM(C111:C114)</f>
        <v>1506</v>
      </c>
      <c r="D115" s="140">
        <f>SUM(B115:C115)</f>
        <v>2564</v>
      </c>
    </row>
    <row r="116" spans="1:4">
      <c r="A116" s="302"/>
      <c r="B116" s="273"/>
      <c r="C116" s="273"/>
      <c r="D116" s="301"/>
    </row>
    <row r="117" spans="1:4">
      <c r="A117" s="302" t="s">
        <v>136</v>
      </c>
      <c r="B117" s="273"/>
      <c r="C117" s="273"/>
      <c r="D117" s="301"/>
    </row>
    <row r="118" spans="1:4">
      <c r="A118" s="300" t="s">
        <v>622</v>
      </c>
      <c r="B118" s="273">
        <v>0</v>
      </c>
      <c r="C118" s="273">
        <v>91</v>
      </c>
      <c r="D118" s="140">
        <f t="shared" ref="D118:D123" si="2">SUM(B118:C118)</f>
        <v>91</v>
      </c>
    </row>
    <row r="119" spans="1:4">
      <c r="A119" s="300" t="s">
        <v>623</v>
      </c>
      <c r="B119" s="273">
        <v>0</v>
      </c>
      <c r="C119" s="273">
        <v>170</v>
      </c>
      <c r="D119" s="140">
        <f t="shared" si="2"/>
        <v>170</v>
      </c>
    </row>
    <row r="120" spans="1:4">
      <c r="A120" s="321" t="s">
        <v>624</v>
      </c>
      <c r="B120" s="274">
        <v>0</v>
      </c>
      <c r="C120" s="274">
        <v>358</v>
      </c>
      <c r="D120" s="140">
        <f t="shared" si="2"/>
        <v>358</v>
      </c>
    </row>
    <row r="121" spans="1:4">
      <c r="A121" s="316" t="s">
        <v>625</v>
      </c>
      <c r="B121" s="317">
        <v>35</v>
      </c>
      <c r="C121" s="317">
        <v>70</v>
      </c>
      <c r="D121" s="233">
        <f t="shared" si="2"/>
        <v>105</v>
      </c>
    </row>
    <row r="122" spans="1:4">
      <c r="A122" s="316" t="s">
        <v>609</v>
      </c>
      <c r="B122" s="317">
        <f>SUM(B118:B121)</f>
        <v>35</v>
      </c>
      <c r="C122" s="317">
        <f>SUM(C118:C121)</f>
        <v>689</v>
      </c>
      <c r="D122" s="233">
        <f t="shared" si="2"/>
        <v>724</v>
      </c>
    </row>
    <row r="123" spans="1:4">
      <c r="A123" s="296" t="s">
        <v>626</v>
      </c>
      <c r="B123" s="319">
        <f>+B122+B115</f>
        <v>1093</v>
      </c>
      <c r="C123" s="320">
        <f>+C122+C115</f>
        <v>2195</v>
      </c>
      <c r="D123" s="233">
        <f t="shared" si="2"/>
        <v>3288</v>
      </c>
    </row>
    <row r="124" spans="1:4">
      <c r="A124" s="300"/>
      <c r="B124" s="273"/>
      <c r="C124" s="273"/>
      <c r="D124" s="301"/>
    </row>
    <row r="125" spans="1:4">
      <c r="A125" s="302" t="s">
        <v>627</v>
      </c>
      <c r="B125" s="273"/>
      <c r="C125" s="273"/>
      <c r="D125" s="301"/>
    </row>
    <row r="126" spans="1:4">
      <c r="A126" s="302" t="s">
        <v>137</v>
      </c>
      <c r="B126" s="273"/>
      <c r="C126" s="273"/>
      <c r="D126" s="301"/>
    </row>
    <row r="127" spans="1:4">
      <c r="A127" s="300" t="s">
        <v>628</v>
      </c>
      <c r="B127" s="273">
        <v>0</v>
      </c>
      <c r="C127" s="315">
        <v>1127</v>
      </c>
      <c r="D127" s="140">
        <f t="shared" ref="D127:D132" si="3">SUM(B127:C127)</f>
        <v>1127</v>
      </c>
    </row>
    <row r="128" spans="1:4">
      <c r="A128" s="300" t="s">
        <v>629</v>
      </c>
      <c r="B128" s="273">
        <v>0</v>
      </c>
      <c r="C128" s="273">
        <v>529</v>
      </c>
      <c r="D128" s="140">
        <f t="shared" si="3"/>
        <v>529</v>
      </c>
    </row>
    <row r="129" spans="1:4">
      <c r="A129" s="300" t="s">
        <v>630</v>
      </c>
      <c r="B129" s="273">
        <v>30</v>
      </c>
      <c r="C129" s="273">
        <v>136</v>
      </c>
      <c r="D129" s="140">
        <f t="shared" si="3"/>
        <v>166</v>
      </c>
    </row>
    <row r="130" spans="1:4">
      <c r="A130" s="321" t="s">
        <v>631</v>
      </c>
      <c r="B130" s="274">
        <v>0</v>
      </c>
      <c r="C130" s="274">
        <v>320</v>
      </c>
      <c r="D130" s="140">
        <f t="shared" si="3"/>
        <v>320</v>
      </c>
    </row>
    <row r="131" spans="1:4">
      <c r="A131" s="316" t="s">
        <v>621</v>
      </c>
      <c r="B131" s="317">
        <v>0</v>
      </c>
      <c r="C131" s="317">
        <v>882</v>
      </c>
      <c r="D131" s="233">
        <f t="shared" si="3"/>
        <v>882</v>
      </c>
    </row>
    <row r="132" spans="1:4">
      <c r="A132" s="300" t="s">
        <v>598</v>
      </c>
      <c r="B132" s="315">
        <f>SUM(B127:B131)</f>
        <v>30</v>
      </c>
      <c r="C132" s="315">
        <f>SUM(C127:C131)</f>
        <v>2994</v>
      </c>
      <c r="D132" s="140">
        <f t="shared" si="3"/>
        <v>3024</v>
      </c>
    </row>
    <row r="133" spans="1:4">
      <c r="A133" s="300"/>
      <c r="B133" s="273"/>
      <c r="C133" s="273"/>
      <c r="D133" s="301"/>
    </row>
    <row r="134" spans="1:4">
      <c r="A134" s="302" t="s">
        <v>136</v>
      </c>
      <c r="B134" s="273"/>
      <c r="C134" s="273"/>
      <c r="D134" s="301"/>
    </row>
    <row r="135" spans="1:4">
      <c r="A135" s="300" t="s">
        <v>632</v>
      </c>
      <c r="B135" s="273">
        <v>186</v>
      </c>
      <c r="C135" s="315">
        <v>1014</v>
      </c>
      <c r="D135" s="140">
        <f>SUM(B135:C135)</f>
        <v>1200</v>
      </c>
    </row>
    <row r="136" spans="1:4">
      <c r="A136" s="321" t="s">
        <v>633</v>
      </c>
      <c r="B136" s="274">
        <v>0</v>
      </c>
      <c r="C136" s="274">
        <v>117</v>
      </c>
      <c r="D136" s="140">
        <f>SUM(B136:C136)</f>
        <v>117</v>
      </c>
    </row>
    <row r="137" spans="1:4">
      <c r="A137" s="316" t="s">
        <v>495</v>
      </c>
      <c r="B137" s="320">
        <v>4000</v>
      </c>
      <c r="C137" s="317">
        <v>0</v>
      </c>
      <c r="D137" s="233">
        <f>SUM(B137:C137)</f>
        <v>4000</v>
      </c>
    </row>
    <row r="138" spans="1:4">
      <c r="A138" s="316" t="s">
        <v>609</v>
      </c>
      <c r="B138" s="320">
        <f>SUM(B135:B137)</f>
        <v>4186</v>
      </c>
      <c r="C138" s="320">
        <f>SUM(C135:C137)</f>
        <v>1131</v>
      </c>
      <c r="D138" s="233">
        <f>SUM(B138:C138)</f>
        <v>5317</v>
      </c>
    </row>
    <row r="139" spans="1:4">
      <c r="A139" s="296" t="s">
        <v>650</v>
      </c>
      <c r="B139" s="320">
        <f>+B138+B132</f>
        <v>4216</v>
      </c>
      <c r="C139" s="320">
        <f>+C138+C132</f>
        <v>4125</v>
      </c>
      <c r="D139" s="233">
        <f>SUM(B139:C139)</f>
        <v>8341</v>
      </c>
    </row>
    <row r="140" spans="1:4">
      <c r="A140" s="300"/>
      <c r="B140" s="273"/>
      <c r="C140" s="273"/>
      <c r="D140" s="301"/>
    </row>
    <row r="141" spans="1:4">
      <c r="A141" s="302" t="s">
        <v>496</v>
      </c>
      <c r="B141" s="273"/>
      <c r="C141" s="273"/>
      <c r="D141" s="301"/>
    </row>
    <row r="142" spans="1:4">
      <c r="A142" s="302" t="s">
        <v>137</v>
      </c>
      <c r="B142" s="273"/>
      <c r="C142" s="273"/>
      <c r="D142" s="301"/>
    </row>
    <row r="143" spans="1:4">
      <c r="A143" s="300" t="s">
        <v>634</v>
      </c>
      <c r="B143" s="273">
        <v>201</v>
      </c>
      <c r="C143" s="273">
        <v>0</v>
      </c>
      <c r="D143" s="140">
        <f>SUM(B143:C143)</f>
        <v>201</v>
      </c>
    </row>
    <row r="144" spans="1:4">
      <c r="A144" s="316" t="s">
        <v>497</v>
      </c>
      <c r="B144" s="320">
        <v>2021</v>
      </c>
      <c r="C144" s="320">
        <v>1000</v>
      </c>
      <c r="D144" s="233">
        <f>SUM(B144:C144)</f>
        <v>3021</v>
      </c>
    </row>
    <row r="145" spans="1:4">
      <c r="A145" s="300" t="s">
        <v>598</v>
      </c>
      <c r="B145" s="315">
        <f>SUM(B143:B144)</f>
        <v>2222</v>
      </c>
      <c r="C145" s="315">
        <f>SUM(C143:C144)</f>
        <v>1000</v>
      </c>
      <c r="D145" s="140">
        <f>SUM(B145:C145)</f>
        <v>3222</v>
      </c>
    </row>
    <row r="146" spans="1:4">
      <c r="A146" s="300"/>
      <c r="B146" s="273"/>
      <c r="C146" s="273"/>
      <c r="D146" s="301"/>
    </row>
    <row r="147" spans="1:4">
      <c r="A147" s="302" t="s">
        <v>136</v>
      </c>
      <c r="B147" s="273"/>
      <c r="C147" s="273"/>
      <c r="D147" s="301"/>
    </row>
    <row r="148" spans="1:4">
      <c r="A148" s="300" t="s">
        <v>635</v>
      </c>
      <c r="B148" s="273">
        <v>414</v>
      </c>
      <c r="C148" s="273">
        <v>0</v>
      </c>
      <c r="D148" s="140">
        <f t="shared" ref="D148:D153" si="4">SUM(B148:C148)</f>
        <v>414</v>
      </c>
    </row>
    <row r="149" spans="1:4">
      <c r="A149" s="300" t="s">
        <v>498</v>
      </c>
      <c r="B149" s="273">
        <v>550</v>
      </c>
      <c r="C149" s="273">
        <v>0</v>
      </c>
      <c r="D149" s="140">
        <f t="shared" si="4"/>
        <v>550</v>
      </c>
    </row>
    <row r="150" spans="1:4">
      <c r="A150" s="300" t="s">
        <v>636</v>
      </c>
      <c r="B150" s="273">
        <v>150</v>
      </c>
      <c r="C150" s="273">
        <v>0</v>
      </c>
      <c r="D150" s="140">
        <f t="shared" si="4"/>
        <v>150</v>
      </c>
    </row>
    <row r="151" spans="1:4">
      <c r="A151" s="316" t="s">
        <v>637</v>
      </c>
      <c r="B151" s="317">
        <v>500</v>
      </c>
      <c r="C151" s="317">
        <v>0</v>
      </c>
      <c r="D151" s="233">
        <f t="shared" si="4"/>
        <v>500</v>
      </c>
    </row>
    <row r="152" spans="1:4">
      <c r="A152" s="316" t="s">
        <v>609</v>
      </c>
      <c r="B152" s="320">
        <f>SUM(B148:B151)</f>
        <v>1614</v>
      </c>
      <c r="C152" s="320">
        <f>SUM(C148:C151)</f>
        <v>0</v>
      </c>
      <c r="D152" s="233">
        <f t="shared" si="4"/>
        <v>1614</v>
      </c>
    </row>
    <row r="153" spans="1:4">
      <c r="A153" s="296" t="s">
        <v>499</v>
      </c>
      <c r="B153" s="320">
        <f>+B152+B145</f>
        <v>3836</v>
      </c>
      <c r="C153" s="320">
        <f>+C152+C145</f>
        <v>1000</v>
      </c>
      <c r="D153" s="233">
        <f t="shared" si="4"/>
        <v>4836</v>
      </c>
    </row>
    <row r="154" spans="1:4">
      <c r="A154" s="300"/>
      <c r="B154" s="273"/>
      <c r="C154" s="273"/>
      <c r="D154" s="301"/>
    </row>
    <row r="155" spans="1:4">
      <c r="A155" s="302" t="s">
        <v>638</v>
      </c>
      <c r="B155" s="273"/>
      <c r="C155" s="273"/>
      <c r="D155" s="301"/>
    </row>
    <row r="156" spans="1:4">
      <c r="A156" s="302" t="s">
        <v>136</v>
      </c>
      <c r="B156" s="273"/>
      <c r="C156" s="273"/>
      <c r="D156" s="301"/>
    </row>
    <row r="157" spans="1:4">
      <c r="A157" s="316" t="s">
        <v>639</v>
      </c>
      <c r="B157" s="317">
        <v>90</v>
      </c>
      <c r="C157" s="317">
        <v>0</v>
      </c>
      <c r="D157" s="233">
        <f>SUM(B157:C157)</f>
        <v>90</v>
      </c>
    </row>
    <row r="158" spans="1:4">
      <c r="A158" s="316" t="s">
        <v>609</v>
      </c>
      <c r="B158" s="317">
        <f>+B157</f>
        <v>90</v>
      </c>
      <c r="C158" s="317">
        <f>+C157</f>
        <v>0</v>
      </c>
      <c r="D158" s="233">
        <f>SUM(B158:C158)</f>
        <v>90</v>
      </c>
    </row>
    <row r="159" spans="1:4">
      <c r="A159" s="296" t="s">
        <v>640</v>
      </c>
      <c r="B159" s="317">
        <f>+B158</f>
        <v>90</v>
      </c>
      <c r="C159" s="317">
        <f>+C158</f>
        <v>0</v>
      </c>
      <c r="D159" s="233">
        <f>SUM(B159:C159)</f>
        <v>90</v>
      </c>
    </row>
    <row r="160" spans="1:4">
      <c r="A160" s="300"/>
      <c r="B160" s="273"/>
      <c r="C160" s="273"/>
      <c r="D160" s="301"/>
    </row>
    <row r="161" spans="1:4">
      <c r="A161" s="331" t="s">
        <v>1087</v>
      </c>
      <c r="B161" s="320">
        <f>+B159+B153+B139+B123+B107+B90</f>
        <v>16272</v>
      </c>
      <c r="C161" s="320">
        <f>+C159+C153+C139+C123+C107+C90</f>
        <v>7320</v>
      </c>
      <c r="D161" s="233">
        <f>SUM(B161:C161)</f>
        <v>23592</v>
      </c>
    </row>
    <row r="162" spans="1:4">
      <c r="A162" s="300" t="s">
        <v>137</v>
      </c>
      <c r="B162" s="315">
        <f>+B145+B132+B115+B98+B73</f>
        <v>9122</v>
      </c>
      <c r="C162" s="315">
        <f>+C145+C132+C115+C98+C73</f>
        <v>5500</v>
      </c>
      <c r="D162" s="140">
        <f>SUM(B162:C162)</f>
        <v>14622</v>
      </c>
    </row>
    <row r="163" spans="1:4">
      <c r="A163" s="300" t="s">
        <v>136</v>
      </c>
      <c r="B163" s="315">
        <f>+B159+B152+B138+B122+B102+B83</f>
        <v>6240</v>
      </c>
      <c r="C163" s="315">
        <f>+C159+C152+C138+C122+C102+C83</f>
        <v>1820</v>
      </c>
      <c r="D163" s="140">
        <f>SUM(B163:C163)</f>
        <v>8060</v>
      </c>
    </row>
    <row r="164" spans="1:4">
      <c r="A164" s="316" t="s">
        <v>218</v>
      </c>
      <c r="B164" s="317">
        <f>+B106+B89</f>
        <v>910</v>
      </c>
      <c r="C164" s="317">
        <f>+C106+C89</f>
        <v>0</v>
      </c>
      <c r="D164" s="233">
        <f>SUM(B164:C164)</f>
        <v>910</v>
      </c>
    </row>
    <row r="165" spans="1:4">
      <c r="A165" s="321"/>
      <c r="B165" s="274"/>
      <c r="C165" s="274"/>
      <c r="D165" s="89"/>
    </row>
    <row r="166" spans="1:4" ht="15">
      <c r="A166" s="22" t="s">
        <v>1160</v>
      </c>
      <c r="B166" s="3"/>
      <c r="C166" s="3"/>
      <c r="D166" s="3"/>
    </row>
    <row r="167" spans="1:4" ht="14.25">
      <c r="A167" s="2"/>
      <c r="B167" s="3"/>
      <c r="C167" s="3"/>
      <c r="D167" s="3"/>
    </row>
    <row r="168" spans="1:4" ht="25.5">
      <c r="A168" s="447" t="s">
        <v>641</v>
      </c>
      <c r="B168" s="159" t="s">
        <v>1027</v>
      </c>
      <c r="C168" s="159" t="s">
        <v>1028</v>
      </c>
      <c r="D168" s="159" t="s">
        <v>580</v>
      </c>
    </row>
    <row r="169" spans="1:4">
      <c r="A169" s="447"/>
      <c r="B169" s="159" t="s">
        <v>1029</v>
      </c>
      <c r="C169" s="159" t="s">
        <v>1030</v>
      </c>
      <c r="D169" s="159" t="s">
        <v>582</v>
      </c>
    </row>
    <row r="170" spans="1:4">
      <c r="A170" s="447"/>
      <c r="B170" s="159" t="s">
        <v>665</v>
      </c>
      <c r="C170" s="159" t="s">
        <v>665</v>
      </c>
      <c r="D170" s="159" t="s">
        <v>665</v>
      </c>
    </row>
    <row r="171" spans="1:4">
      <c r="A171" s="302" t="s">
        <v>583</v>
      </c>
      <c r="B171" s="283"/>
      <c r="C171" s="283"/>
      <c r="D171" s="295"/>
    </row>
    <row r="172" spans="1:4">
      <c r="A172" s="302" t="s">
        <v>137</v>
      </c>
      <c r="B172" s="283"/>
      <c r="C172" s="283"/>
      <c r="D172" s="295"/>
    </row>
    <row r="173" spans="1:4">
      <c r="A173" s="300" t="s">
        <v>642</v>
      </c>
      <c r="B173" s="273">
        <v>0</v>
      </c>
      <c r="C173" s="273">
        <v>151</v>
      </c>
      <c r="D173" s="140">
        <f t="shared" ref="D173:D179" si="5">SUM(B173:C173)</f>
        <v>151</v>
      </c>
    </row>
    <row r="174" spans="1:4">
      <c r="A174" s="300" t="s">
        <v>643</v>
      </c>
      <c r="B174" s="273">
        <v>0</v>
      </c>
      <c r="C174" s="273">
        <v>35</v>
      </c>
      <c r="D174" s="140">
        <f t="shared" si="5"/>
        <v>35</v>
      </c>
    </row>
    <row r="175" spans="1:4">
      <c r="A175" s="300" t="s">
        <v>586</v>
      </c>
      <c r="B175" s="273">
        <v>0</v>
      </c>
      <c r="C175" s="273">
        <v>63</v>
      </c>
      <c r="D175" s="140">
        <f t="shared" si="5"/>
        <v>63</v>
      </c>
    </row>
    <row r="176" spans="1:4">
      <c r="A176" s="300" t="s">
        <v>587</v>
      </c>
      <c r="B176" s="273">
        <v>161</v>
      </c>
      <c r="C176" s="273">
        <v>110</v>
      </c>
      <c r="D176" s="140">
        <f t="shared" si="5"/>
        <v>271</v>
      </c>
    </row>
    <row r="177" spans="1:4">
      <c r="A177" s="300" t="s">
        <v>590</v>
      </c>
      <c r="B177" s="273">
        <v>0</v>
      </c>
      <c r="C177" s="273">
        <v>60</v>
      </c>
      <c r="D177" s="140">
        <f t="shared" si="5"/>
        <v>60</v>
      </c>
    </row>
    <row r="178" spans="1:4">
      <c r="A178" s="316" t="s">
        <v>644</v>
      </c>
      <c r="B178" s="317">
        <v>0</v>
      </c>
      <c r="C178" s="317">
        <v>77</v>
      </c>
      <c r="D178" s="233">
        <f t="shared" si="5"/>
        <v>77</v>
      </c>
    </row>
    <row r="179" spans="1:4">
      <c r="A179" s="300" t="s">
        <v>598</v>
      </c>
      <c r="B179" s="273">
        <f>SUM(B173:B178)</f>
        <v>161</v>
      </c>
      <c r="C179" s="273">
        <f>SUM(C173:C178)</f>
        <v>496</v>
      </c>
      <c r="D179" s="140">
        <f t="shared" si="5"/>
        <v>657</v>
      </c>
    </row>
    <row r="180" spans="1:4">
      <c r="A180" s="300"/>
      <c r="B180" s="273"/>
      <c r="C180" s="273"/>
      <c r="D180" s="301"/>
    </row>
    <row r="181" spans="1:4">
      <c r="A181" s="302" t="s">
        <v>218</v>
      </c>
      <c r="B181" s="273"/>
      <c r="C181" s="273"/>
      <c r="D181" s="301"/>
    </row>
    <row r="182" spans="1:4">
      <c r="A182" s="316" t="s">
        <v>645</v>
      </c>
      <c r="B182" s="317">
        <v>0</v>
      </c>
      <c r="C182" s="317">
        <v>129</v>
      </c>
      <c r="D182" s="233">
        <f>SUM(B182:C182)</f>
        <v>129</v>
      </c>
    </row>
    <row r="183" spans="1:4">
      <c r="A183" s="316" t="s">
        <v>492</v>
      </c>
      <c r="B183" s="317">
        <f>+B182</f>
        <v>0</v>
      </c>
      <c r="C183" s="317">
        <f>+C182</f>
        <v>129</v>
      </c>
      <c r="D183" s="233">
        <f>SUM(B183:C183)</f>
        <v>129</v>
      </c>
    </row>
    <row r="184" spans="1:4">
      <c r="A184" s="296" t="s">
        <v>610</v>
      </c>
      <c r="B184" s="317">
        <f>+B183+B179</f>
        <v>161</v>
      </c>
      <c r="C184" s="317">
        <f>+C183+C179</f>
        <v>625</v>
      </c>
      <c r="D184" s="233">
        <f>SUM(B184:C184)</f>
        <v>786</v>
      </c>
    </row>
    <row r="185" spans="1:4">
      <c r="A185" s="300"/>
      <c r="B185" s="283"/>
      <c r="C185" s="283"/>
      <c r="D185" s="295"/>
    </row>
    <row r="186" spans="1:4">
      <c r="A186" s="302" t="s">
        <v>611</v>
      </c>
      <c r="B186" s="283"/>
      <c r="C186" s="283"/>
      <c r="D186" s="295"/>
    </row>
    <row r="187" spans="1:4">
      <c r="A187" s="302" t="s">
        <v>137</v>
      </c>
      <c r="B187" s="283"/>
      <c r="C187" s="283"/>
      <c r="D187" s="295"/>
    </row>
    <row r="188" spans="1:4">
      <c r="A188" s="300" t="s">
        <v>612</v>
      </c>
      <c r="B188" s="273">
        <v>0</v>
      </c>
      <c r="C188" s="273">
        <v>37</v>
      </c>
      <c r="D188" s="140">
        <f>SUM(B188:C188)</f>
        <v>37</v>
      </c>
    </row>
    <row r="189" spans="1:4">
      <c r="A189" s="316" t="s">
        <v>493</v>
      </c>
      <c r="B189" s="317">
        <v>130</v>
      </c>
      <c r="C189" s="317">
        <v>20</v>
      </c>
      <c r="D189" s="233">
        <f>SUM(B189:C189)</f>
        <v>150</v>
      </c>
    </row>
    <row r="190" spans="1:4">
      <c r="A190" s="300" t="s">
        <v>598</v>
      </c>
      <c r="B190" s="273">
        <f>SUM(B188:B189)</f>
        <v>130</v>
      </c>
      <c r="C190" s="273">
        <f>SUM(C188:C189)</f>
        <v>57</v>
      </c>
      <c r="D190" s="140">
        <f>SUM(B190:C190)</f>
        <v>187</v>
      </c>
    </row>
    <row r="191" spans="1:4">
      <c r="A191" s="300"/>
      <c r="B191" s="273"/>
      <c r="C191" s="273"/>
      <c r="D191" s="301"/>
    </row>
    <row r="192" spans="1:4">
      <c r="A192" s="302" t="s">
        <v>218</v>
      </c>
      <c r="B192" s="273"/>
      <c r="C192" s="273"/>
      <c r="D192" s="301"/>
    </row>
    <row r="193" spans="1:4">
      <c r="A193" s="316" t="s">
        <v>646</v>
      </c>
      <c r="B193" s="317">
        <v>0</v>
      </c>
      <c r="C193" s="317">
        <v>48</v>
      </c>
      <c r="D193" s="233">
        <f>SUM(B193:C193)</f>
        <v>48</v>
      </c>
    </row>
    <row r="194" spans="1:4">
      <c r="A194" s="316" t="s">
        <v>492</v>
      </c>
      <c r="B194" s="317">
        <f>+B193</f>
        <v>0</v>
      </c>
      <c r="C194" s="317">
        <f>+C193</f>
        <v>48</v>
      </c>
      <c r="D194" s="233">
        <f>SUM(B194:C194)</f>
        <v>48</v>
      </c>
    </row>
    <row r="195" spans="1:4">
      <c r="A195" s="296" t="s">
        <v>616</v>
      </c>
      <c r="B195" s="317">
        <f>+B194+B190</f>
        <v>130</v>
      </c>
      <c r="C195" s="317">
        <f>+C194+C190</f>
        <v>105</v>
      </c>
      <c r="D195" s="233">
        <f>SUM(B195:C195)</f>
        <v>235</v>
      </c>
    </row>
    <row r="196" spans="1:4">
      <c r="A196" s="300"/>
      <c r="B196" s="273"/>
      <c r="C196" s="273"/>
      <c r="D196" s="301"/>
    </row>
    <row r="197" spans="1:4">
      <c r="A197" s="302" t="s">
        <v>617</v>
      </c>
      <c r="B197" s="273"/>
      <c r="C197" s="273"/>
      <c r="D197" s="301"/>
    </row>
    <row r="198" spans="1:4">
      <c r="A198" s="302" t="s">
        <v>137</v>
      </c>
      <c r="B198" s="273"/>
      <c r="C198" s="273"/>
      <c r="D198" s="301"/>
    </row>
    <row r="199" spans="1:4">
      <c r="A199" s="316" t="s">
        <v>618</v>
      </c>
      <c r="B199" s="317">
        <v>0</v>
      </c>
      <c r="C199" s="317">
        <v>50</v>
      </c>
      <c r="D199" s="233">
        <f>SUM(B199:C199)</f>
        <v>50</v>
      </c>
    </row>
    <row r="200" spans="1:4">
      <c r="A200" s="300" t="s">
        <v>598</v>
      </c>
      <c r="B200" s="273">
        <f>+B199</f>
        <v>0</v>
      </c>
      <c r="C200" s="273">
        <f>+C199</f>
        <v>50</v>
      </c>
      <c r="D200" s="140">
        <f>SUM(B200:C200)</f>
        <v>50</v>
      </c>
    </row>
    <row r="201" spans="1:4">
      <c r="A201" s="300"/>
      <c r="B201" s="273"/>
      <c r="C201" s="273"/>
      <c r="D201" s="301"/>
    </row>
    <row r="202" spans="1:4">
      <c r="A202" s="302" t="s">
        <v>136</v>
      </c>
      <c r="B202" s="273"/>
      <c r="C202" s="273"/>
      <c r="D202" s="301"/>
    </row>
    <row r="203" spans="1:4">
      <c r="A203" s="300" t="s">
        <v>622</v>
      </c>
      <c r="B203" s="273">
        <v>0</v>
      </c>
      <c r="C203" s="273">
        <v>10</v>
      </c>
      <c r="D203" s="140">
        <f>SUM(B203:C203)</f>
        <v>10</v>
      </c>
    </row>
    <row r="204" spans="1:4">
      <c r="A204" s="316" t="s">
        <v>647</v>
      </c>
      <c r="B204" s="317">
        <v>0</v>
      </c>
      <c r="C204" s="317">
        <v>35</v>
      </c>
      <c r="D204" s="233">
        <f>SUM(B204:C204)</f>
        <v>35</v>
      </c>
    </row>
    <row r="205" spans="1:4">
      <c r="A205" s="316" t="s">
        <v>609</v>
      </c>
      <c r="B205" s="317">
        <f>SUM(B203:B204)</f>
        <v>0</v>
      </c>
      <c r="C205" s="317">
        <f>SUM(C203:C204)</f>
        <v>45</v>
      </c>
      <c r="D205" s="233">
        <f>SUM(B205:C205)</f>
        <v>45</v>
      </c>
    </row>
    <row r="206" spans="1:4">
      <c r="A206" s="296" t="s">
        <v>626</v>
      </c>
      <c r="B206" s="317">
        <f>+B205+B200</f>
        <v>0</v>
      </c>
      <c r="C206" s="317">
        <f>+C205+C200</f>
        <v>95</v>
      </c>
      <c r="D206" s="233">
        <f>SUM(B206:C206)</f>
        <v>95</v>
      </c>
    </row>
    <row r="207" spans="1:4">
      <c r="A207" s="300"/>
      <c r="B207" s="273"/>
      <c r="C207" s="273"/>
      <c r="D207" s="301"/>
    </row>
    <row r="208" spans="1:4">
      <c r="A208" s="302" t="s">
        <v>627</v>
      </c>
      <c r="B208" s="273"/>
      <c r="C208" s="273"/>
      <c r="D208" s="301"/>
    </row>
    <row r="209" spans="1:4">
      <c r="A209" s="302" t="s">
        <v>137</v>
      </c>
      <c r="B209" s="273"/>
      <c r="C209" s="273"/>
      <c r="D209" s="301"/>
    </row>
    <row r="210" spans="1:4">
      <c r="A210" s="300" t="s">
        <v>628</v>
      </c>
      <c r="B210" s="273">
        <v>20</v>
      </c>
      <c r="C210" s="273">
        <v>280</v>
      </c>
      <c r="D210" s="140">
        <f>SUM(B210:C210)</f>
        <v>300</v>
      </c>
    </row>
    <row r="211" spans="1:4">
      <c r="A211" s="300" t="s">
        <v>629</v>
      </c>
      <c r="B211" s="273">
        <v>150</v>
      </c>
      <c r="C211" s="273">
        <v>340</v>
      </c>
      <c r="D211" s="140">
        <f>SUM(B211:C211)</f>
        <v>490</v>
      </c>
    </row>
    <row r="212" spans="1:4">
      <c r="A212" s="300" t="s">
        <v>630</v>
      </c>
      <c r="B212" s="273">
        <v>0</v>
      </c>
      <c r="C212" s="273">
        <v>215</v>
      </c>
      <c r="D212" s="140">
        <f>SUM(B212:C212)</f>
        <v>215</v>
      </c>
    </row>
    <row r="213" spans="1:4">
      <c r="A213" s="316" t="s">
        <v>621</v>
      </c>
      <c r="B213" s="317">
        <v>0</v>
      </c>
      <c r="C213" s="317">
        <v>297</v>
      </c>
      <c r="D213" s="233">
        <f>SUM(B213:C213)</f>
        <v>297</v>
      </c>
    </row>
    <row r="214" spans="1:4">
      <c r="A214" s="300" t="s">
        <v>598</v>
      </c>
      <c r="B214" s="273">
        <f>SUM(B210:B213)</f>
        <v>170</v>
      </c>
      <c r="C214" s="318">
        <f>SUM(C210:C213)</f>
        <v>1132</v>
      </c>
      <c r="D214" s="140">
        <f>SUM(B214:C214)</f>
        <v>1302</v>
      </c>
    </row>
    <row r="215" spans="1:4">
      <c r="A215" s="300"/>
      <c r="B215" s="273"/>
      <c r="C215" s="273"/>
      <c r="D215" s="301"/>
    </row>
    <row r="216" spans="1:4">
      <c r="A216" s="302" t="s">
        <v>136</v>
      </c>
      <c r="B216" s="273"/>
      <c r="C216" s="273"/>
      <c r="D216" s="301"/>
    </row>
    <row r="217" spans="1:4">
      <c r="A217" s="316" t="s">
        <v>649</v>
      </c>
      <c r="B217" s="317">
        <v>0</v>
      </c>
      <c r="C217" s="317">
        <v>752</v>
      </c>
      <c r="D217" s="233">
        <f>SUM(B217:C217)</f>
        <v>752</v>
      </c>
    </row>
    <row r="218" spans="1:4">
      <c r="A218" s="300" t="s">
        <v>609</v>
      </c>
      <c r="B218" s="273">
        <f>+B217</f>
        <v>0</v>
      </c>
      <c r="C218" s="273">
        <f>+C217</f>
        <v>752</v>
      </c>
      <c r="D218" s="140">
        <f>SUM(B218:C218)</f>
        <v>752</v>
      </c>
    </row>
    <row r="219" spans="1:4">
      <c r="A219" s="300"/>
      <c r="B219" s="273"/>
      <c r="C219" s="273"/>
      <c r="D219" s="301"/>
    </row>
    <row r="220" spans="1:4">
      <c r="A220" s="302" t="s">
        <v>218</v>
      </c>
      <c r="B220" s="273"/>
      <c r="C220" s="273"/>
      <c r="D220" s="301"/>
    </row>
    <row r="221" spans="1:4">
      <c r="A221" s="316" t="s">
        <v>648</v>
      </c>
      <c r="B221" s="317">
        <v>0</v>
      </c>
      <c r="C221" s="320">
        <v>3000</v>
      </c>
      <c r="D221" s="233">
        <f>SUM(B221:C221)</f>
        <v>3000</v>
      </c>
    </row>
    <row r="222" spans="1:4">
      <c r="A222" s="316" t="s">
        <v>492</v>
      </c>
      <c r="B222" s="317">
        <f>+B221</f>
        <v>0</v>
      </c>
      <c r="C222" s="320">
        <f>+C221</f>
        <v>3000</v>
      </c>
      <c r="D222" s="233">
        <f>SUM(B222:C222)</f>
        <v>3000</v>
      </c>
    </row>
    <row r="223" spans="1:4">
      <c r="A223" s="296" t="s">
        <v>650</v>
      </c>
      <c r="B223" s="320">
        <f>+B222+B218+B214</f>
        <v>170</v>
      </c>
      <c r="C223" s="320">
        <f>+C222+C218+C214</f>
        <v>4884</v>
      </c>
      <c r="D223" s="233">
        <f>SUM(B223:C223)</f>
        <v>5054</v>
      </c>
    </row>
    <row r="224" spans="1:4">
      <c r="A224" s="300"/>
      <c r="B224" s="273"/>
      <c r="C224" s="273"/>
      <c r="D224" s="301"/>
    </row>
    <row r="225" spans="1:4">
      <c r="A225" s="302" t="s">
        <v>326</v>
      </c>
      <c r="B225" s="273"/>
      <c r="C225" s="273"/>
      <c r="D225" s="301"/>
    </row>
    <row r="226" spans="1:4">
      <c r="A226" s="302" t="s">
        <v>137</v>
      </c>
      <c r="B226" s="273"/>
      <c r="C226" s="273"/>
      <c r="D226" s="301"/>
    </row>
    <row r="227" spans="1:4">
      <c r="A227" s="300" t="s">
        <v>634</v>
      </c>
      <c r="B227" s="273">
        <v>0</v>
      </c>
      <c r="C227" s="273">
        <v>478</v>
      </c>
      <c r="D227" s="140">
        <f>SUM(B227:C227)</f>
        <v>478</v>
      </c>
    </row>
    <row r="228" spans="1:4">
      <c r="A228" s="316" t="s">
        <v>497</v>
      </c>
      <c r="B228" s="317">
        <v>95</v>
      </c>
      <c r="C228" s="317">
        <v>63</v>
      </c>
      <c r="D228" s="233">
        <f>SUM(B228:C228)</f>
        <v>158</v>
      </c>
    </row>
    <row r="229" spans="1:4">
      <c r="A229" s="300" t="s">
        <v>598</v>
      </c>
      <c r="B229" s="273">
        <f>SUM(B227:B228)</f>
        <v>95</v>
      </c>
      <c r="C229" s="273">
        <f>SUM(C227:C228)</f>
        <v>541</v>
      </c>
      <c r="D229" s="140">
        <f>SUM(B229:C229)</f>
        <v>636</v>
      </c>
    </row>
    <row r="230" spans="1:4">
      <c r="A230" s="300"/>
      <c r="B230" s="273"/>
      <c r="C230" s="273"/>
      <c r="D230" s="301"/>
    </row>
    <row r="231" spans="1:4">
      <c r="A231" s="302" t="s">
        <v>136</v>
      </c>
      <c r="B231" s="273"/>
      <c r="C231" s="273"/>
      <c r="D231" s="301"/>
    </row>
    <row r="232" spans="1:4">
      <c r="A232" s="316" t="s">
        <v>327</v>
      </c>
      <c r="B232" s="317">
        <v>0</v>
      </c>
      <c r="C232" s="317">
        <v>319</v>
      </c>
      <c r="D232" s="233">
        <f>SUM(B232:C232)</f>
        <v>319</v>
      </c>
    </row>
    <row r="233" spans="1:4">
      <c r="A233" s="316" t="s">
        <v>609</v>
      </c>
      <c r="B233" s="317">
        <f>+B232</f>
        <v>0</v>
      </c>
      <c r="C233" s="317">
        <f>+C232</f>
        <v>319</v>
      </c>
      <c r="D233" s="233">
        <f>SUM(B233:C233)</f>
        <v>319</v>
      </c>
    </row>
    <row r="234" spans="1:4">
      <c r="A234" s="296" t="s">
        <v>499</v>
      </c>
      <c r="B234" s="317">
        <f>+B233+B229</f>
        <v>95</v>
      </c>
      <c r="C234" s="317">
        <f>+C233+C229</f>
        <v>860</v>
      </c>
      <c r="D234" s="233">
        <f>SUM(B234:C234)</f>
        <v>955</v>
      </c>
    </row>
    <row r="235" spans="1:4">
      <c r="A235" s="300"/>
      <c r="B235" s="273"/>
      <c r="C235" s="273"/>
      <c r="D235" s="301"/>
    </row>
    <row r="236" spans="1:4">
      <c r="A236" s="331" t="s">
        <v>1161</v>
      </c>
      <c r="B236" s="319">
        <f>+B234+B223+B206+B195+B184</f>
        <v>556</v>
      </c>
      <c r="C236" s="319">
        <f>+C234+C223+C206+C195+C184</f>
        <v>6569</v>
      </c>
      <c r="D236" s="233">
        <f>SUM(B236:C236)</f>
        <v>7125</v>
      </c>
    </row>
    <row r="237" spans="1:4">
      <c r="A237" s="300" t="s">
        <v>137</v>
      </c>
      <c r="B237" s="315">
        <f>+B229+B214+B200+B190+B179</f>
        <v>556</v>
      </c>
      <c r="C237" s="315">
        <f>+C229+C214+C200+C190+C179</f>
        <v>2276</v>
      </c>
      <c r="D237" s="140">
        <f>SUM(B237:C237)</f>
        <v>2832</v>
      </c>
    </row>
    <row r="238" spans="1:4">
      <c r="A238" s="300" t="s">
        <v>136</v>
      </c>
      <c r="B238" s="315">
        <f>+B233+B218+B205</f>
        <v>0</v>
      </c>
      <c r="C238" s="315">
        <f>+C233+C218+C205</f>
        <v>1116</v>
      </c>
      <c r="D238" s="140">
        <f>SUM(B238:C238)</f>
        <v>1116</v>
      </c>
    </row>
    <row r="239" spans="1:4">
      <c r="A239" s="316" t="s">
        <v>218</v>
      </c>
      <c r="B239" s="320">
        <f>+B222+B194+B183</f>
        <v>0</v>
      </c>
      <c r="C239" s="320">
        <f>+C222+C194+C183</f>
        <v>3177</v>
      </c>
      <c r="D239" s="233">
        <f>SUM(B239:C239)</f>
        <v>3177</v>
      </c>
    </row>
    <row r="240" spans="1:4" ht="14.25">
      <c r="A240" s="2"/>
      <c r="B240" s="3"/>
      <c r="C240" s="3"/>
      <c r="D240" s="3"/>
    </row>
    <row r="241" spans="1:4" ht="15">
      <c r="A241" s="22" t="s">
        <v>651</v>
      </c>
      <c r="B241" s="3"/>
      <c r="C241" s="3"/>
      <c r="D241" s="3"/>
    </row>
    <row r="242" spans="1:4" ht="14.25">
      <c r="A242" s="2"/>
      <c r="B242" s="3"/>
      <c r="C242" s="3"/>
      <c r="D242" s="3"/>
    </row>
    <row r="243" spans="1:4" ht="25.5">
      <c r="A243" s="449"/>
      <c r="B243" s="159" t="s">
        <v>1027</v>
      </c>
      <c r="C243" s="159" t="s">
        <v>1028</v>
      </c>
      <c r="D243" s="159" t="s">
        <v>580</v>
      </c>
    </row>
    <row r="244" spans="1:4">
      <c r="A244" s="449"/>
      <c r="B244" s="159" t="s">
        <v>1029</v>
      </c>
      <c r="C244" s="159" t="s">
        <v>1030</v>
      </c>
      <c r="D244" s="159" t="s">
        <v>582</v>
      </c>
    </row>
    <row r="245" spans="1:4">
      <c r="A245" s="449"/>
      <c r="B245" s="159" t="s">
        <v>665</v>
      </c>
      <c r="C245" s="159" t="s">
        <v>665</v>
      </c>
      <c r="D245" s="159" t="s">
        <v>665</v>
      </c>
    </row>
    <row r="246" spans="1:4">
      <c r="A246" s="300" t="s">
        <v>137</v>
      </c>
      <c r="B246" s="315">
        <f t="shared" ref="B246:C248" si="6">+B237+B162</f>
        <v>9678</v>
      </c>
      <c r="C246" s="315">
        <f t="shared" si="6"/>
        <v>7776</v>
      </c>
      <c r="D246" s="140">
        <f>SUM(B246:C246)</f>
        <v>17454</v>
      </c>
    </row>
    <row r="247" spans="1:4">
      <c r="A247" s="300" t="s">
        <v>136</v>
      </c>
      <c r="B247" s="315">
        <f t="shared" si="6"/>
        <v>6240</v>
      </c>
      <c r="C247" s="315">
        <f t="shared" si="6"/>
        <v>2936</v>
      </c>
      <c r="D247" s="140">
        <f>SUM(B247:C247)</f>
        <v>9176</v>
      </c>
    </row>
    <row r="248" spans="1:4">
      <c r="A248" s="316" t="s">
        <v>218</v>
      </c>
      <c r="B248" s="320">
        <f t="shared" si="6"/>
        <v>910</v>
      </c>
      <c r="C248" s="320">
        <f t="shared" si="6"/>
        <v>3177</v>
      </c>
      <c r="D248" s="233">
        <f>SUM(B248:C248)</f>
        <v>4087</v>
      </c>
    </row>
    <row r="249" spans="1:4">
      <c r="A249" s="296" t="s">
        <v>652</v>
      </c>
      <c r="B249" s="320">
        <f>SUM(B246:B248)</f>
        <v>16828</v>
      </c>
      <c r="C249" s="320">
        <f>SUM(C246:C248)</f>
        <v>13889</v>
      </c>
      <c r="D249" s="140">
        <f>SUM(B249:C249)</f>
        <v>30717</v>
      </c>
    </row>
  </sheetData>
  <mergeCells count="4">
    <mergeCell ref="A243:A245"/>
    <mergeCell ref="A4:D4"/>
    <mergeCell ref="A6:D6"/>
    <mergeCell ref="A168:A170"/>
  </mergeCells>
  <phoneticPr fontId="9" type="noConversion"/>
  <pageMargins left="0.74803149606299213" right="0.74803149606299213" top="0.98425196850393704" bottom="0.98425196850393704" header="0.51181102362204722" footer="0.51181102362204722"/>
  <pageSetup paperSize="9" firstPageNumber="65" orientation="portrait" useFirstPageNumber="1" r:id="rId1"/>
  <headerFooter alignWithMargins="0">
    <oddHeader>&amp;R&amp;9Appendix C</oddHeader>
    <oddFooter>&amp;L&amp;8The Institute of Chartered Accountants in Australia&amp;C&amp;9&amp;P&amp;R&amp;8VICTORIAN CITY COUNCIL</oddFooter>
  </headerFooter>
  <rowBreaks count="3" manualBreakCount="3">
    <brk id="47" max="3" man="1"/>
    <brk id="154" max="3" man="1"/>
    <brk id="207" max="3" man="1"/>
  </rowBreaks>
</worksheet>
</file>

<file path=xl/worksheets/sheet2.xml><?xml version="1.0" encoding="utf-8"?>
<worksheet xmlns="http://schemas.openxmlformats.org/spreadsheetml/2006/main" xmlns:r="http://schemas.openxmlformats.org/officeDocument/2006/relationships">
  <dimension ref="A1:C52"/>
  <sheetViews>
    <sheetView tabSelected="1" zoomScaleNormal="100" zoomScaleSheetLayoutView="100" workbookViewId="0">
      <selection activeCell="I42" sqref="I42"/>
    </sheetView>
  </sheetViews>
  <sheetFormatPr defaultRowHeight="12.75"/>
  <cols>
    <col min="1" max="1" width="62.85546875" customWidth="1"/>
    <col min="3" max="3" width="15.7109375" customWidth="1"/>
  </cols>
  <sheetData>
    <row r="1" spans="1:3">
      <c r="A1" s="3"/>
      <c r="B1" s="3"/>
      <c r="C1" s="3"/>
    </row>
    <row r="2" spans="1:3">
      <c r="A2" s="3"/>
      <c r="B2" s="3"/>
      <c r="C2" s="3"/>
    </row>
    <row r="3" spans="1:3">
      <c r="A3" s="3"/>
      <c r="B3" s="3"/>
      <c r="C3" s="3"/>
    </row>
    <row r="4" spans="1:3" ht="14.25">
      <c r="A4" s="2"/>
      <c r="B4" s="3"/>
      <c r="C4" s="3"/>
    </row>
    <row r="5" spans="1:3" s="1" customFormat="1" ht="14.25">
      <c r="A5" s="2"/>
      <c r="B5" s="3"/>
      <c r="C5" s="2"/>
    </row>
    <row r="6" spans="1:3" s="1" customFormat="1" ht="16.5" customHeight="1">
      <c r="A6" s="2"/>
      <c r="B6" s="3"/>
      <c r="C6" s="2"/>
    </row>
    <row r="7" spans="1:3" s="1" customFormat="1" ht="16.5" customHeight="1">
      <c r="A7" s="147" t="s">
        <v>693</v>
      </c>
      <c r="B7" s="8" t="s">
        <v>694</v>
      </c>
      <c r="C7" s="2"/>
    </row>
    <row r="8" spans="1:3" s="1" customFormat="1" ht="16.5" customHeight="1">
      <c r="A8" s="6"/>
      <c r="B8" s="8"/>
      <c r="C8" s="2"/>
    </row>
    <row r="9" spans="1:3" s="1" customFormat="1" ht="19.5" customHeight="1">
      <c r="A9" s="4" t="s">
        <v>695</v>
      </c>
      <c r="B9" s="8">
        <v>3</v>
      </c>
      <c r="C9" s="2"/>
    </row>
    <row r="10" spans="1:3" s="1" customFormat="1" ht="16.5" customHeight="1">
      <c r="A10" s="4" t="s">
        <v>696</v>
      </c>
      <c r="B10" s="8">
        <v>4</v>
      </c>
      <c r="C10" s="2"/>
    </row>
    <row r="11" spans="1:3" s="1" customFormat="1" ht="16.5" customHeight="1">
      <c r="A11" s="4" t="s">
        <v>697</v>
      </c>
      <c r="B11" s="8">
        <v>9</v>
      </c>
      <c r="C11" s="2"/>
    </row>
    <row r="12" spans="1:3" s="1" customFormat="1" ht="16.5" customHeight="1">
      <c r="A12" s="6" t="s">
        <v>698</v>
      </c>
      <c r="B12" s="8"/>
      <c r="C12" s="2"/>
    </row>
    <row r="13" spans="1:3" s="1" customFormat="1" ht="19.5" customHeight="1">
      <c r="A13" s="4" t="s">
        <v>699</v>
      </c>
      <c r="B13" s="8">
        <v>10</v>
      </c>
      <c r="C13" s="2"/>
    </row>
    <row r="14" spans="1:3" s="1" customFormat="1" ht="16.5" customHeight="1">
      <c r="A14" s="4" t="s">
        <v>700</v>
      </c>
      <c r="B14" s="8">
        <v>12</v>
      </c>
      <c r="C14" s="2"/>
    </row>
    <row r="15" spans="1:3" s="1" customFormat="1" ht="16.5" customHeight="1">
      <c r="A15" s="4" t="s">
        <v>701</v>
      </c>
      <c r="B15" s="8">
        <v>23</v>
      </c>
      <c r="C15" s="2"/>
    </row>
    <row r="16" spans="1:3" s="1" customFormat="1" ht="16.5" customHeight="1">
      <c r="A16" s="6" t="s">
        <v>702</v>
      </c>
      <c r="B16" s="8"/>
      <c r="C16" s="2"/>
    </row>
    <row r="17" spans="1:3" s="1" customFormat="1" ht="19.5" customHeight="1">
      <c r="A17" s="4" t="s">
        <v>703</v>
      </c>
      <c r="B17" s="8">
        <v>26</v>
      </c>
      <c r="C17" s="2"/>
    </row>
    <row r="18" spans="1:3" s="1" customFormat="1" ht="16.5" customHeight="1">
      <c r="A18" s="4" t="s">
        <v>704</v>
      </c>
      <c r="B18" s="8">
        <v>32</v>
      </c>
      <c r="C18" s="2"/>
    </row>
    <row r="19" spans="1:3" s="1" customFormat="1" ht="19.5" customHeight="1">
      <c r="A19" s="4" t="s">
        <v>705</v>
      </c>
      <c r="B19" s="8">
        <v>35</v>
      </c>
      <c r="C19" s="2"/>
    </row>
    <row r="20" spans="1:3" s="1" customFormat="1" ht="16.5" customHeight="1">
      <c r="A20" s="4" t="s">
        <v>706</v>
      </c>
      <c r="B20" s="8">
        <v>39</v>
      </c>
      <c r="C20" s="2"/>
    </row>
    <row r="21" spans="1:3" s="1" customFormat="1" ht="16.5" customHeight="1">
      <c r="A21" s="6" t="s">
        <v>707</v>
      </c>
      <c r="B21" s="8"/>
      <c r="C21" s="2"/>
    </row>
    <row r="22" spans="1:3" s="1" customFormat="1" ht="19.5" customHeight="1">
      <c r="A22" s="4" t="s">
        <v>276</v>
      </c>
      <c r="B22" s="8">
        <v>42</v>
      </c>
      <c r="C22" s="2"/>
    </row>
    <row r="23" spans="1:3" s="1" customFormat="1" ht="17.25" customHeight="1">
      <c r="A23" s="4" t="s">
        <v>1175</v>
      </c>
      <c r="B23" s="8">
        <v>46</v>
      </c>
      <c r="C23" s="2"/>
    </row>
    <row r="24" spans="1:3" s="1" customFormat="1" ht="17.25" customHeight="1">
      <c r="A24" s="4" t="s">
        <v>277</v>
      </c>
      <c r="B24" s="8">
        <v>49</v>
      </c>
      <c r="C24" s="2"/>
    </row>
    <row r="25" spans="1:3" s="1" customFormat="1" ht="16.5" customHeight="1">
      <c r="A25" s="6" t="s">
        <v>708</v>
      </c>
      <c r="B25" s="8"/>
      <c r="C25" s="2"/>
    </row>
    <row r="26" spans="1:3" s="1" customFormat="1" ht="19.5" customHeight="1">
      <c r="A26" s="4" t="s">
        <v>278</v>
      </c>
      <c r="B26" s="8">
        <v>54</v>
      </c>
      <c r="C26" s="2"/>
    </row>
    <row r="27" spans="1:3" s="1" customFormat="1" ht="17.25" customHeight="1">
      <c r="A27" s="4" t="s">
        <v>279</v>
      </c>
      <c r="B27" s="8">
        <v>60</v>
      </c>
      <c r="C27" s="2"/>
    </row>
    <row r="28" spans="1:3" ht="17.25" customHeight="1">
      <c r="A28" s="4" t="s">
        <v>709</v>
      </c>
      <c r="B28" s="8">
        <v>65</v>
      </c>
      <c r="C28" s="3"/>
    </row>
    <row r="29" spans="1:3" ht="17.25" customHeight="1">
      <c r="A29" s="4" t="s">
        <v>280</v>
      </c>
      <c r="B29" s="8">
        <v>70</v>
      </c>
      <c r="C29" s="3"/>
    </row>
    <row r="30" spans="1:3" ht="17.25" customHeight="1">
      <c r="A30" s="2" t="s">
        <v>967</v>
      </c>
      <c r="B30" s="257">
        <v>73</v>
      </c>
      <c r="C30" s="3"/>
    </row>
    <row r="31" spans="1:3">
      <c r="A31" s="3"/>
      <c r="B31" s="3"/>
      <c r="C31" s="3"/>
    </row>
    <row r="32" spans="1:3">
      <c r="A32" s="3"/>
      <c r="B32" s="3"/>
      <c r="C32" s="3"/>
    </row>
    <row r="33" spans="1:3">
      <c r="A33" s="3"/>
      <c r="B33" s="3"/>
      <c r="C33" s="3"/>
    </row>
    <row r="34" spans="1:3">
      <c r="A34" s="3"/>
      <c r="B34" s="3"/>
      <c r="C34" s="3"/>
    </row>
    <row r="35" spans="1:3">
      <c r="A35" s="3"/>
      <c r="B35" s="3"/>
      <c r="C35" s="3"/>
    </row>
    <row r="36" spans="1:3">
      <c r="A36" s="3"/>
      <c r="B36" s="3"/>
      <c r="C36" s="3"/>
    </row>
    <row r="37" spans="1:3">
      <c r="A37" s="3"/>
      <c r="B37" s="3"/>
      <c r="C37" s="3"/>
    </row>
    <row r="38" spans="1:3">
      <c r="A38" s="3"/>
      <c r="B38" s="3"/>
      <c r="C38" s="3"/>
    </row>
    <row r="39" spans="1:3">
      <c r="A39" s="3"/>
      <c r="B39" s="3"/>
      <c r="C39" s="3"/>
    </row>
    <row r="40" spans="1:3">
      <c r="A40" s="3"/>
      <c r="B40" s="3"/>
      <c r="C40" s="3"/>
    </row>
    <row r="41" spans="1:3">
      <c r="A41" s="3"/>
      <c r="B41" s="3"/>
      <c r="C41" s="3"/>
    </row>
    <row r="42" spans="1:3">
      <c r="A42" s="3"/>
      <c r="B42" s="3"/>
      <c r="C42" s="3"/>
    </row>
    <row r="43" spans="1:3">
      <c r="A43" s="3"/>
      <c r="B43" s="3"/>
      <c r="C43" s="3"/>
    </row>
    <row r="44" spans="1:3">
      <c r="A44" s="3"/>
      <c r="B44" s="3"/>
      <c r="C44" s="3"/>
    </row>
    <row r="45" spans="1:3">
      <c r="A45" s="3"/>
      <c r="B45" s="3"/>
      <c r="C45" s="3"/>
    </row>
    <row r="46" spans="1:3">
      <c r="A46" s="3"/>
      <c r="B46" s="3"/>
      <c r="C46" s="3"/>
    </row>
    <row r="47" spans="1:3">
      <c r="A47" s="3"/>
      <c r="B47" s="3"/>
      <c r="C47" s="3"/>
    </row>
    <row r="48" spans="1:3">
      <c r="A48" s="3"/>
      <c r="B48" s="3"/>
      <c r="C48" s="3"/>
    </row>
    <row r="49" spans="1:3">
      <c r="A49" s="3"/>
      <c r="B49" s="3"/>
      <c r="C49" s="3"/>
    </row>
    <row r="50" spans="1:3">
      <c r="A50" s="3"/>
      <c r="B50" s="3"/>
      <c r="C50" s="3"/>
    </row>
    <row r="51" spans="1:3">
      <c r="A51" s="3"/>
      <c r="B51" s="3"/>
      <c r="C51" s="3"/>
    </row>
    <row r="52" spans="1:3">
      <c r="A52" s="3"/>
      <c r="B52" s="3"/>
      <c r="C52" s="3"/>
    </row>
  </sheetData>
  <phoneticPr fontId="9" type="noConversion"/>
  <pageMargins left="0.74803149606299213" right="0.74803149606299213" top="0.98425196850393704" bottom="0.98425196850393704" header="0.51181102362204722" footer="0.51181102362204722"/>
  <pageSetup paperSize="9" firstPageNumber="2" orientation="portrait" useFirstPageNumber="1" r:id="rId1"/>
  <headerFooter alignWithMargins="0">
    <oddFooter>&amp;L&amp;8The Institute of Chartered Accountants in Australia&amp;C&amp;9&amp;P&amp;R&amp;8VICTORIAN CITY COUNCIL</oddFooter>
  </headerFooter>
</worksheet>
</file>

<file path=xl/worksheets/sheet20.xml><?xml version="1.0" encoding="utf-8"?>
<worksheet xmlns="http://schemas.openxmlformats.org/spreadsheetml/2006/main" xmlns:r="http://schemas.openxmlformats.org/officeDocument/2006/relationships">
  <dimension ref="A1:D65"/>
  <sheetViews>
    <sheetView tabSelected="1" topLeftCell="A56" zoomScaleNormal="100" zoomScaleSheetLayoutView="100" workbookViewId="0">
      <selection activeCell="I42" sqref="I42"/>
    </sheetView>
  </sheetViews>
  <sheetFormatPr defaultRowHeight="12.75"/>
  <cols>
    <col min="1" max="1" width="20.140625" style="86" customWidth="1"/>
    <col min="2" max="2" width="33.42578125" style="81" customWidth="1"/>
    <col min="3" max="3" width="15.85546875" style="81" customWidth="1"/>
    <col min="4" max="4" width="12.85546875" style="81" customWidth="1"/>
    <col min="5" max="5" width="10.5703125" customWidth="1"/>
    <col min="6" max="6" width="10" customWidth="1"/>
  </cols>
  <sheetData>
    <row r="1" spans="1:4" ht="16.5">
      <c r="A1" s="193" t="s">
        <v>653</v>
      </c>
      <c r="B1" s="3"/>
      <c r="C1" s="3"/>
      <c r="D1" s="3"/>
    </row>
    <row r="2" spans="1:4" ht="16.5">
      <c r="A2" s="423" t="s">
        <v>822</v>
      </c>
      <c r="B2" s="423"/>
      <c r="C2" s="423"/>
      <c r="D2" s="423"/>
    </row>
    <row r="3" spans="1:4" ht="14.25">
      <c r="A3" s="2"/>
      <c r="B3" s="3"/>
      <c r="C3" s="3"/>
      <c r="D3" s="3"/>
    </row>
    <row r="4" spans="1:4" ht="32.25" customHeight="1">
      <c r="A4" s="358" t="s">
        <v>1088</v>
      </c>
      <c r="B4" s="358"/>
      <c r="C4" s="358"/>
      <c r="D4" s="358"/>
    </row>
    <row r="5" spans="1:4" ht="14.25">
      <c r="A5" s="2"/>
      <c r="B5" s="3"/>
      <c r="C5" s="3"/>
      <c r="D5" s="3"/>
    </row>
    <row r="6" spans="1:4" ht="14.25">
      <c r="A6" s="2"/>
      <c r="B6" s="3"/>
      <c r="C6" s="3"/>
      <c r="D6" s="3"/>
    </row>
    <row r="7" spans="1:4" ht="14.25">
      <c r="A7" s="2"/>
      <c r="B7" s="3"/>
      <c r="C7" s="3"/>
      <c r="D7" s="3"/>
    </row>
    <row r="8" spans="1:4" ht="14.25">
      <c r="A8" s="2"/>
      <c r="B8" s="3"/>
      <c r="C8" s="3"/>
      <c r="D8" s="3"/>
    </row>
    <row r="9" spans="1:4" ht="14.25">
      <c r="A9" s="2"/>
      <c r="B9" s="3"/>
      <c r="C9" s="3"/>
      <c r="D9" s="3"/>
    </row>
    <row r="10" spans="1:4" ht="14.25">
      <c r="A10" s="2"/>
      <c r="B10" s="3"/>
      <c r="C10" s="3"/>
      <c r="D10" s="3"/>
    </row>
    <row r="11" spans="1:4" ht="14.25">
      <c r="A11" s="2"/>
      <c r="B11" s="3"/>
      <c r="C11" s="3"/>
      <c r="D11" s="3"/>
    </row>
    <row r="12" spans="1:4" ht="14.25">
      <c r="A12" s="2"/>
      <c r="B12" s="3"/>
      <c r="C12" s="3"/>
      <c r="D12" s="3"/>
    </row>
    <row r="13" spans="1:4" ht="14.25">
      <c r="A13" s="2"/>
      <c r="B13" s="3"/>
      <c r="C13" s="3"/>
      <c r="D13" s="3"/>
    </row>
    <row r="14" spans="1:4" ht="14.25">
      <c r="A14" s="2"/>
      <c r="B14" s="3"/>
      <c r="C14" s="3"/>
      <c r="D14" s="3"/>
    </row>
    <row r="15" spans="1:4" ht="14.25">
      <c r="A15" s="2"/>
      <c r="B15" s="3"/>
      <c r="C15" s="3"/>
      <c r="D15" s="3"/>
    </row>
    <row r="16" spans="1:4" ht="14.25">
      <c r="A16" s="2"/>
      <c r="B16" s="3"/>
      <c r="C16" s="3"/>
      <c r="D16" s="3"/>
    </row>
    <row r="17" spans="1:4" ht="14.25">
      <c r="A17" s="2"/>
      <c r="B17" s="3"/>
      <c r="C17" s="3"/>
      <c r="D17" s="3"/>
    </row>
    <row r="18" spans="1:4" ht="14.25">
      <c r="A18" s="2"/>
      <c r="B18" s="3"/>
      <c r="C18" s="3"/>
      <c r="D18" s="3"/>
    </row>
    <row r="19" spans="1:4" ht="14.25">
      <c r="A19" s="2"/>
      <c r="B19" s="3"/>
      <c r="C19" s="3"/>
      <c r="D19" s="3"/>
    </row>
    <row r="20" spans="1:4" ht="14.25">
      <c r="A20" s="2"/>
      <c r="B20" s="3"/>
      <c r="C20" s="3"/>
      <c r="D20" s="3"/>
    </row>
    <row r="21" spans="1:4" ht="14.25">
      <c r="A21" s="2"/>
      <c r="B21" s="3"/>
      <c r="C21" s="3"/>
      <c r="D21" s="3"/>
    </row>
    <row r="22" spans="1:4" ht="14.25">
      <c r="A22" s="2"/>
      <c r="B22" s="3"/>
      <c r="C22" s="3"/>
      <c r="D22" s="3"/>
    </row>
    <row r="23" spans="1:4" ht="14.25">
      <c r="A23" s="2"/>
      <c r="B23" s="3"/>
      <c r="C23" s="3"/>
      <c r="D23" s="3"/>
    </row>
    <row r="24" spans="1:4" ht="14.25">
      <c r="A24" s="2"/>
      <c r="B24" s="3"/>
      <c r="C24" s="3"/>
      <c r="D24" s="3"/>
    </row>
    <row r="25" spans="1:4" ht="14.25">
      <c r="A25" s="2"/>
      <c r="B25" s="3"/>
      <c r="C25" s="3"/>
      <c r="D25" s="3"/>
    </row>
    <row r="26" spans="1:4" ht="14.25">
      <c r="A26" s="2"/>
      <c r="B26" s="3"/>
      <c r="C26" s="3"/>
      <c r="D26" s="3"/>
    </row>
    <row r="27" spans="1:4" ht="14.25">
      <c r="A27" s="2"/>
      <c r="B27" s="3"/>
      <c r="C27" s="3"/>
      <c r="D27" s="3"/>
    </row>
    <row r="28" spans="1:4" ht="14.25">
      <c r="A28" s="2"/>
      <c r="B28" s="3"/>
      <c r="C28" s="3"/>
      <c r="D28" s="3"/>
    </row>
    <row r="29" spans="1:4" ht="14.25">
      <c r="A29" s="2"/>
      <c r="B29" s="3"/>
      <c r="C29" s="3"/>
      <c r="D29" s="3"/>
    </row>
    <row r="30" spans="1:4" ht="14.25">
      <c r="A30" s="2"/>
      <c r="B30" s="3"/>
      <c r="C30" s="3"/>
      <c r="D30" s="3"/>
    </row>
    <row r="31" spans="1:4" ht="14.25">
      <c r="A31" s="2"/>
      <c r="B31" s="3"/>
      <c r="C31" s="3"/>
      <c r="D31" s="3"/>
    </row>
    <row r="32" spans="1:4" ht="14.25">
      <c r="A32" s="2"/>
      <c r="B32" s="3"/>
      <c r="C32" s="3"/>
      <c r="D32" s="3"/>
    </row>
    <row r="33" spans="1:4" ht="14.25">
      <c r="A33" s="2"/>
      <c r="B33" s="3"/>
      <c r="C33" s="3"/>
      <c r="D33" s="3"/>
    </row>
    <row r="34" spans="1:4" ht="14.25">
      <c r="A34" s="2"/>
      <c r="B34" s="3"/>
      <c r="C34" s="3"/>
      <c r="D34" s="3"/>
    </row>
    <row r="35" spans="1:4" ht="14.25">
      <c r="A35" s="2"/>
      <c r="B35" s="3"/>
      <c r="C35" s="3"/>
      <c r="D35" s="3"/>
    </row>
    <row r="36" spans="1:4" ht="14.25">
      <c r="A36" s="2"/>
      <c r="B36" s="3"/>
      <c r="C36" s="3"/>
      <c r="D36" s="3"/>
    </row>
    <row r="37" spans="1:4" ht="14.25">
      <c r="A37" s="2"/>
      <c r="B37" s="3"/>
      <c r="C37" s="3"/>
      <c r="D37" s="3"/>
    </row>
    <row r="38" spans="1:4" ht="14.25">
      <c r="A38" s="2"/>
      <c r="B38" s="3"/>
      <c r="C38" s="3"/>
      <c r="D38" s="3"/>
    </row>
    <row r="39" spans="1:4" ht="14.25">
      <c r="A39" s="2"/>
      <c r="B39" s="3"/>
      <c r="C39" s="3"/>
      <c r="D39" s="3"/>
    </row>
    <row r="40" spans="1:4" ht="14.25">
      <c r="A40" s="2"/>
      <c r="B40" s="3"/>
      <c r="C40" s="3"/>
      <c r="D40" s="3"/>
    </row>
    <row r="41" spans="1:4" ht="14.25">
      <c r="A41" s="2"/>
      <c r="B41" s="3"/>
      <c r="C41" s="3"/>
      <c r="D41" s="3"/>
    </row>
    <row r="42" spans="1:4" ht="14.25">
      <c r="A42" s="2"/>
      <c r="B42" s="3"/>
      <c r="C42" s="3"/>
      <c r="D42" s="3"/>
    </row>
    <row r="43" spans="1:4">
      <c r="A43" s="3"/>
      <c r="B43" s="3"/>
      <c r="C43" s="3"/>
      <c r="D43" s="3"/>
    </row>
    <row r="44" spans="1:4" ht="15.75">
      <c r="A44" s="228" t="s">
        <v>822</v>
      </c>
      <c r="B44" s="3"/>
      <c r="C44" s="3"/>
      <c r="D44" s="3"/>
    </row>
    <row r="45" spans="1:4" ht="14.25">
      <c r="A45" s="2" t="s">
        <v>1159</v>
      </c>
      <c r="B45" s="3"/>
      <c r="C45" s="3"/>
      <c r="D45" s="3"/>
    </row>
    <row r="46" spans="1:4" ht="14.25">
      <c r="A46" s="2"/>
      <c r="B46" s="3"/>
      <c r="C46" s="3"/>
      <c r="D46" s="3"/>
    </row>
    <row r="47" spans="1:4" ht="12.75" customHeight="1">
      <c r="A47" s="186" t="s">
        <v>654</v>
      </c>
      <c r="B47" s="186" t="s">
        <v>655</v>
      </c>
      <c r="C47" s="186"/>
      <c r="D47" s="186" t="s">
        <v>825</v>
      </c>
    </row>
    <row r="48" spans="1:4">
      <c r="A48" s="186" t="s">
        <v>656</v>
      </c>
      <c r="B48" s="186" t="s">
        <v>657</v>
      </c>
      <c r="C48" s="186"/>
      <c r="D48" s="186"/>
    </row>
    <row r="49" spans="1:4" ht="13.5" thickBot="1">
      <c r="A49" s="453" t="s">
        <v>658</v>
      </c>
      <c r="B49" s="453"/>
      <c r="C49" s="453"/>
      <c r="D49" s="453"/>
    </row>
    <row r="50" spans="1:4" ht="104.25" customHeight="1" thickBot="1">
      <c r="A50" s="322" t="s">
        <v>1003</v>
      </c>
      <c r="B50" s="377" t="s">
        <v>1041</v>
      </c>
      <c r="C50" s="378"/>
      <c r="D50" s="275" t="s">
        <v>1102</v>
      </c>
    </row>
    <row r="51" spans="1:4">
      <c r="A51" s="452" t="s">
        <v>659</v>
      </c>
      <c r="B51" s="452"/>
      <c r="C51" s="452"/>
      <c r="D51" s="452"/>
    </row>
    <row r="52" spans="1:4" ht="140.25" customHeight="1">
      <c r="A52" s="305" t="s">
        <v>1004</v>
      </c>
      <c r="B52" s="377" t="s">
        <v>1042</v>
      </c>
      <c r="C52" s="378"/>
      <c r="D52" s="275" t="s">
        <v>1162</v>
      </c>
    </row>
    <row r="53" spans="1:4">
      <c r="A53" s="452" t="s">
        <v>660</v>
      </c>
      <c r="B53" s="452"/>
      <c r="C53" s="452"/>
      <c r="D53" s="452"/>
    </row>
    <row r="54" spans="1:4" s="293" customFormat="1" ht="102">
      <c r="A54" s="292" t="s">
        <v>1005</v>
      </c>
      <c r="B54" s="450" t="s">
        <v>1043</v>
      </c>
      <c r="C54" s="451"/>
      <c r="D54" s="323" t="s">
        <v>1163</v>
      </c>
    </row>
    <row r="55" spans="1:4" ht="78" customHeight="1">
      <c r="A55" s="305" t="s">
        <v>1006</v>
      </c>
      <c r="B55" s="377" t="s">
        <v>1044</v>
      </c>
      <c r="C55" s="378"/>
      <c r="D55" s="275" t="s">
        <v>1107</v>
      </c>
    </row>
    <row r="56" spans="1:4">
      <c r="A56" s="452" t="s">
        <v>662</v>
      </c>
      <c r="B56" s="452"/>
      <c r="C56" s="452"/>
      <c r="D56" s="452"/>
    </row>
    <row r="57" spans="1:4" ht="105" customHeight="1">
      <c r="A57" s="305" t="s">
        <v>1007</v>
      </c>
      <c r="B57" s="377" t="s">
        <v>1008</v>
      </c>
      <c r="C57" s="378"/>
      <c r="D57" s="275" t="s">
        <v>1009</v>
      </c>
    </row>
    <row r="58" spans="1:4" ht="104.25" customHeight="1">
      <c r="A58" s="305" t="s">
        <v>1010</v>
      </c>
      <c r="B58" s="377" t="s">
        <v>1011</v>
      </c>
      <c r="C58" s="378"/>
      <c r="D58" s="308" t="s">
        <v>1108</v>
      </c>
    </row>
    <row r="59" spans="1:4">
      <c r="A59" s="452" t="s">
        <v>661</v>
      </c>
      <c r="B59" s="452"/>
      <c r="C59" s="452"/>
      <c r="D59" s="452"/>
    </row>
    <row r="60" spans="1:4" ht="103.5" customHeight="1">
      <c r="A60" s="305" t="s">
        <v>1012</v>
      </c>
      <c r="B60" s="377" t="s">
        <v>1035</v>
      </c>
      <c r="C60" s="378"/>
      <c r="D60" s="275" t="s">
        <v>1109</v>
      </c>
    </row>
    <row r="61" spans="1:4" ht="105" customHeight="1">
      <c r="A61" s="310" t="s">
        <v>1013</v>
      </c>
      <c r="B61" s="377" t="s">
        <v>1014</v>
      </c>
      <c r="C61" s="378"/>
      <c r="D61" s="309" t="s">
        <v>1110</v>
      </c>
    </row>
    <row r="62" spans="1:4">
      <c r="A62" s="452" t="s">
        <v>663</v>
      </c>
      <c r="B62" s="452"/>
      <c r="C62" s="452"/>
      <c r="D62" s="452"/>
    </row>
    <row r="63" spans="1:4" ht="91.5" customHeight="1">
      <c r="A63" s="306" t="s">
        <v>1015</v>
      </c>
      <c r="B63" s="384" t="s">
        <v>1037</v>
      </c>
      <c r="C63" s="385"/>
      <c r="D63" s="324" t="s">
        <v>1016</v>
      </c>
    </row>
    <row r="64" spans="1:4" ht="66.75" customHeight="1">
      <c r="A64" s="310" t="s">
        <v>1017</v>
      </c>
      <c r="B64" s="396" t="s">
        <v>1113</v>
      </c>
      <c r="C64" s="397"/>
      <c r="D64" s="311" t="s">
        <v>1018</v>
      </c>
    </row>
    <row r="65" spans="1:4" ht="62.25" customHeight="1">
      <c r="A65" s="310" t="s">
        <v>1019</v>
      </c>
      <c r="B65" s="377" t="s">
        <v>1164</v>
      </c>
      <c r="C65" s="378"/>
      <c r="D65" s="325" t="s">
        <v>1020</v>
      </c>
    </row>
  </sheetData>
  <mergeCells count="19">
    <mergeCell ref="A2:D2"/>
    <mergeCell ref="A4:D4"/>
    <mergeCell ref="A53:D53"/>
    <mergeCell ref="A59:D59"/>
    <mergeCell ref="B50:C50"/>
    <mergeCell ref="B52:C52"/>
    <mergeCell ref="B55:C55"/>
    <mergeCell ref="A56:D56"/>
    <mergeCell ref="A49:D49"/>
    <mergeCell ref="A51:D51"/>
    <mergeCell ref="B57:C57"/>
    <mergeCell ref="B58:C58"/>
    <mergeCell ref="B61:C61"/>
    <mergeCell ref="B64:C64"/>
    <mergeCell ref="B63:C63"/>
    <mergeCell ref="B54:C54"/>
    <mergeCell ref="B65:C65"/>
    <mergeCell ref="A62:D62"/>
    <mergeCell ref="B60:C60"/>
  </mergeCells>
  <phoneticPr fontId="9" type="noConversion"/>
  <pageMargins left="0.74803149606299213" right="0.74803149606299213" top="0.98425196850393704" bottom="0.70866141732283472" header="0.51181102362204722" footer="0.51181102362204722"/>
  <pageSetup paperSize="9" firstPageNumber="70" orientation="portrait" useFirstPageNumber="1" r:id="rId1"/>
  <headerFooter alignWithMargins="0">
    <oddHeader>&amp;R&amp;9Appendix D</oddHeader>
    <oddFooter>&amp;L&amp;8The Institute of Chartered Accountants in Australia&amp;C&amp;9&amp;P&amp;R&amp;8VICTORIAN CITY COUNCIL</oddFooter>
  </headerFooter>
  <rowBreaks count="1" manualBreakCount="1">
    <brk id="43" max="3" man="1"/>
  </rowBreaks>
</worksheet>
</file>

<file path=xl/worksheets/sheet21.xml><?xml version="1.0" encoding="utf-8"?>
<worksheet xmlns="http://schemas.openxmlformats.org/spreadsheetml/2006/main" xmlns:r="http://schemas.openxmlformats.org/officeDocument/2006/relationships">
  <dimension ref="A1:D5"/>
  <sheetViews>
    <sheetView tabSelected="1" zoomScaleNormal="100" workbookViewId="0">
      <selection activeCell="I42" sqref="I42"/>
    </sheetView>
  </sheetViews>
  <sheetFormatPr defaultRowHeight="12.75"/>
  <cols>
    <col min="1" max="1" width="20.140625" style="86" customWidth="1"/>
    <col min="2" max="2" width="33.42578125" style="81" customWidth="1"/>
    <col min="3" max="3" width="15.85546875" style="81" customWidth="1"/>
    <col min="4" max="4" width="12.85546875" style="81" customWidth="1"/>
    <col min="5" max="5" width="10.5703125" customWidth="1"/>
    <col min="6" max="6" width="10" customWidth="1"/>
  </cols>
  <sheetData>
    <row r="1" spans="1:4" ht="16.5">
      <c r="A1" s="193" t="s">
        <v>964</v>
      </c>
      <c r="B1" s="3"/>
      <c r="C1" s="3"/>
      <c r="D1" s="3"/>
    </row>
    <row r="2" spans="1:4" ht="16.5">
      <c r="A2" s="423" t="s">
        <v>966</v>
      </c>
      <c r="B2" s="423"/>
      <c r="C2" s="423"/>
      <c r="D2" s="423"/>
    </row>
    <row r="3" spans="1:4" ht="14.25">
      <c r="A3" s="2"/>
      <c r="B3" s="3"/>
      <c r="C3" s="3"/>
      <c r="D3" s="3"/>
    </row>
    <row r="4" spans="1:4" ht="45" customHeight="1">
      <c r="A4" s="358" t="s">
        <v>1089</v>
      </c>
      <c r="B4" s="358"/>
      <c r="C4" s="358"/>
      <c r="D4" s="358"/>
    </row>
    <row r="5" spans="1:4" ht="14.25">
      <c r="A5" s="2"/>
      <c r="B5" s="3"/>
      <c r="C5" s="3"/>
      <c r="D5" s="3"/>
    </row>
  </sheetData>
  <mergeCells count="2">
    <mergeCell ref="A2:D2"/>
    <mergeCell ref="A4:D4"/>
  </mergeCells>
  <pageMargins left="0.70866141732283472" right="0.70866141732283472" top="0.74803149606299213" bottom="0.74803149606299213" header="0.31496062992125984" footer="0.31496062992125984"/>
  <pageSetup paperSize="9" firstPageNumber="73" orientation="portrait" useFirstPageNumber="1" r:id="rId1"/>
  <headerFooter>
    <oddFooter>&amp;L&amp;8The Institute of Chartered Accountants in Australia&amp;C&amp;8&amp;P&amp;R&amp;8VICTORIAN CITY COUNCIL</oddFooter>
  </headerFooter>
</worksheet>
</file>

<file path=xl/worksheets/sheet3.xml><?xml version="1.0" encoding="utf-8"?>
<worksheet xmlns="http://schemas.openxmlformats.org/spreadsheetml/2006/main" xmlns:r="http://schemas.openxmlformats.org/officeDocument/2006/relationships">
  <dimension ref="A1:B38"/>
  <sheetViews>
    <sheetView tabSelected="1" zoomScaleNormal="100" zoomScaleSheetLayoutView="100" workbookViewId="0">
      <selection activeCell="I42" sqref="I42"/>
    </sheetView>
  </sheetViews>
  <sheetFormatPr defaultRowHeight="12.75"/>
  <cols>
    <col min="1" max="1" width="87.7109375" style="5" customWidth="1"/>
    <col min="2" max="2" width="10.28515625" style="17" customWidth="1"/>
  </cols>
  <sheetData>
    <row r="1" spans="1:2" ht="15.75">
      <c r="A1" s="150" t="s">
        <v>695</v>
      </c>
      <c r="B1" s="66"/>
    </row>
    <row r="2" spans="1:2" ht="14.25">
      <c r="A2" s="2"/>
    </row>
    <row r="3" spans="1:2" ht="15" customHeight="1">
      <c r="A3" s="10" t="s">
        <v>710</v>
      </c>
      <c r="B3" s="18"/>
    </row>
    <row r="4" spans="1:2">
      <c r="A4" s="11"/>
    </row>
    <row r="5" spans="1:2" ht="38.25">
      <c r="A5" s="267" t="s">
        <v>1057</v>
      </c>
      <c r="B5" s="19"/>
    </row>
    <row r="6" spans="1:2">
      <c r="A6" s="11"/>
    </row>
    <row r="7" spans="1:2" ht="65.25" customHeight="1">
      <c r="A7" s="345" t="s">
        <v>1176</v>
      </c>
      <c r="B7" s="19"/>
    </row>
    <row r="8" spans="1:2">
      <c r="A8" s="14"/>
    </row>
    <row r="9" spans="1:2">
      <c r="A9" s="15" t="s">
        <v>711</v>
      </c>
      <c r="B9" s="19"/>
    </row>
    <row r="10" spans="1:2">
      <c r="A10" s="13" t="s">
        <v>712</v>
      </c>
      <c r="B10" s="20"/>
    </row>
    <row r="11" spans="1:2">
      <c r="A11" s="13" t="s">
        <v>713</v>
      </c>
      <c r="B11" s="20"/>
    </row>
    <row r="12" spans="1:2">
      <c r="A12" s="13" t="s">
        <v>714</v>
      </c>
      <c r="B12" s="20"/>
    </row>
    <row r="13" spans="1:2">
      <c r="A13" s="13" t="s">
        <v>715</v>
      </c>
      <c r="B13" s="20"/>
    </row>
    <row r="14" spans="1:2">
      <c r="A14" s="13" t="s">
        <v>716</v>
      </c>
      <c r="B14" s="20"/>
    </row>
    <row r="15" spans="1:2">
      <c r="A15" s="13" t="s">
        <v>717</v>
      </c>
      <c r="B15" s="20"/>
    </row>
    <row r="16" spans="1:2">
      <c r="A16" s="13" t="s">
        <v>718</v>
      </c>
      <c r="B16" s="20"/>
    </row>
    <row r="17" spans="1:2">
      <c r="A17" s="13" t="s">
        <v>719</v>
      </c>
      <c r="B17" s="20"/>
    </row>
    <row r="18" spans="1:2">
      <c r="A18" s="13" t="s">
        <v>720</v>
      </c>
      <c r="B18" s="20"/>
    </row>
    <row r="19" spans="1:2">
      <c r="A19" s="13" t="s">
        <v>434</v>
      </c>
      <c r="B19" s="20"/>
    </row>
    <row r="20" spans="1:2">
      <c r="A20" s="14"/>
    </row>
    <row r="21" spans="1:2" ht="51">
      <c r="A21" s="330" t="s">
        <v>1090</v>
      </c>
      <c r="B21" s="19"/>
    </row>
    <row r="22" spans="1:2">
      <c r="A22" s="14"/>
    </row>
    <row r="23" spans="1:2">
      <c r="A23" s="15" t="s">
        <v>736</v>
      </c>
      <c r="B23" s="19"/>
    </row>
    <row r="24" spans="1:2" ht="25.5">
      <c r="A24" s="13" t="s">
        <v>1166</v>
      </c>
      <c r="B24" s="21"/>
    </row>
    <row r="25" spans="1:2" ht="25.5">
      <c r="A25" s="13" t="s">
        <v>1091</v>
      </c>
      <c r="B25" s="21"/>
    </row>
    <row r="26" spans="1:2" s="9" customFormat="1" ht="25.5">
      <c r="A26" s="13" t="s">
        <v>1092</v>
      </c>
      <c r="B26" s="21"/>
    </row>
    <row r="27" spans="1:2" ht="38.25">
      <c r="A27" s="13" t="s">
        <v>1093</v>
      </c>
      <c r="B27" s="21"/>
    </row>
    <row r="28" spans="1:2" ht="25.5">
      <c r="A28" s="13" t="s">
        <v>1167</v>
      </c>
      <c r="B28" s="21"/>
    </row>
    <row r="29" spans="1:2">
      <c r="A29" s="14"/>
    </row>
    <row r="30" spans="1:2" ht="25.5">
      <c r="A30" s="15" t="s">
        <v>737</v>
      </c>
      <c r="B30" s="19"/>
    </row>
    <row r="31" spans="1:2">
      <c r="A31" s="14"/>
    </row>
    <row r="32" spans="1:2">
      <c r="A32" s="15"/>
    </row>
    <row r="33" spans="1:1">
      <c r="A33" s="16" t="s">
        <v>738</v>
      </c>
    </row>
    <row r="34" spans="1:1">
      <c r="A34" s="16" t="s">
        <v>739</v>
      </c>
    </row>
    <row r="35" spans="1:1">
      <c r="A35" s="7"/>
    </row>
    <row r="36" spans="1:1">
      <c r="A36" s="7"/>
    </row>
    <row r="38" spans="1:1">
      <c r="A38" s="7"/>
    </row>
  </sheetData>
  <phoneticPr fontId="9" type="noConversion"/>
  <pageMargins left="0.74803149606299213" right="0.74803149606299213" top="0.98425196850393704" bottom="0.98425196850393704" header="0.51181102362204722" footer="0.51181102362204722"/>
  <pageSetup paperSize="9" firstPageNumber="3" orientation="portrait" useFirstPageNumber="1" r:id="rId1"/>
  <headerFooter alignWithMargins="0">
    <oddFooter>&amp;L&amp;8The Institute of Chartered Accountants in Australia&amp;C&amp;9&amp;P&amp;R&amp;8VICTORIAN CITY COUNCIL</oddFooter>
  </headerFooter>
</worksheet>
</file>

<file path=xl/worksheets/sheet4.xml><?xml version="1.0" encoding="utf-8"?>
<worksheet xmlns="http://schemas.openxmlformats.org/spreadsheetml/2006/main" xmlns:r="http://schemas.openxmlformats.org/officeDocument/2006/relationships">
  <dimension ref="A1:O58"/>
  <sheetViews>
    <sheetView tabSelected="1" topLeftCell="A46" zoomScaleNormal="100" zoomScaleSheetLayoutView="100" workbookViewId="0">
      <selection activeCell="I42" sqref="I42"/>
    </sheetView>
  </sheetViews>
  <sheetFormatPr defaultRowHeight="12.75"/>
  <cols>
    <col min="1" max="1" width="87.7109375" customWidth="1"/>
    <col min="3" max="3" width="13.85546875" style="29" bestFit="1" customWidth="1"/>
    <col min="4" max="9" width="9.140625" style="29"/>
    <col min="10" max="15" width="9.140625" style="30"/>
  </cols>
  <sheetData>
    <row r="1" spans="1:15" ht="15.75">
      <c r="A1" s="148" t="s">
        <v>696</v>
      </c>
      <c r="C1" s="24"/>
      <c r="D1" s="24"/>
      <c r="E1" s="24"/>
      <c r="F1" s="24"/>
      <c r="G1" s="24"/>
      <c r="H1" s="24"/>
      <c r="I1" s="24"/>
      <c r="J1" s="25"/>
      <c r="K1" s="25"/>
      <c r="L1" s="25"/>
      <c r="M1" s="25"/>
      <c r="N1" s="25"/>
      <c r="O1" s="25"/>
    </row>
    <row r="2" spans="1:15" ht="12.75" customHeight="1">
      <c r="A2" s="2"/>
      <c r="C2" s="24"/>
      <c r="D2" s="24"/>
      <c r="E2" s="24"/>
      <c r="F2" s="24"/>
      <c r="G2" s="24"/>
      <c r="H2" s="24"/>
      <c r="I2" s="24"/>
      <c r="J2" s="25"/>
      <c r="K2" s="25"/>
      <c r="L2" s="25"/>
      <c r="M2" s="25"/>
      <c r="N2" s="25"/>
      <c r="O2" s="25"/>
    </row>
    <row r="3" spans="1:15" ht="71.25">
      <c r="A3" s="149" t="s">
        <v>1058</v>
      </c>
      <c r="C3" s="24"/>
      <c r="D3" s="24"/>
      <c r="E3" s="24"/>
      <c r="F3" s="24"/>
      <c r="G3" s="24"/>
      <c r="H3" s="24"/>
      <c r="I3" s="24"/>
      <c r="J3" s="25"/>
      <c r="K3" s="25"/>
      <c r="L3" s="25"/>
      <c r="M3" s="25"/>
      <c r="N3" s="25"/>
      <c r="O3" s="25"/>
    </row>
    <row r="4" spans="1:15" ht="12.75" customHeight="1">
      <c r="A4" s="2"/>
      <c r="C4" s="24"/>
      <c r="D4" s="24"/>
      <c r="E4" s="24"/>
      <c r="F4" s="24"/>
      <c r="G4" s="24"/>
      <c r="H4" s="24"/>
      <c r="I4" s="24"/>
      <c r="J4" s="25"/>
      <c r="K4" s="25"/>
      <c r="L4" s="25"/>
      <c r="M4" s="25"/>
      <c r="N4" s="25"/>
      <c r="O4" s="25"/>
    </row>
    <row r="5" spans="1:15" ht="15">
      <c r="A5" s="22" t="s">
        <v>740</v>
      </c>
      <c r="C5" s="24"/>
      <c r="D5" s="24"/>
      <c r="E5" s="24"/>
      <c r="F5" s="24"/>
      <c r="G5" s="24"/>
      <c r="H5" s="24"/>
      <c r="I5" s="24"/>
      <c r="J5" s="25"/>
      <c r="K5" s="25"/>
      <c r="L5" s="25"/>
      <c r="M5" s="25"/>
      <c r="N5" s="25"/>
      <c r="O5" s="25"/>
    </row>
    <row r="6" spans="1:15" ht="12.75" customHeight="1">
      <c r="A6" s="2"/>
      <c r="C6" s="26" t="s">
        <v>253</v>
      </c>
      <c r="D6" s="27" t="s">
        <v>1053</v>
      </c>
      <c r="E6" s="28" t="s">
        <v>1165</v>
      </c>
      <c r="F6" s="28" t="s">
        <v>1050</v>
      </c>
      <c r="G6" s="28" t="s">
        <v>902</v>
      </c>
      <c r="H6" s="28" t="s">
        <v>970</v>
      </c>
      <c r="I6" s="28" t="s">
        <v>1052</v>
      </c>
      <c r="J6" s="28"/>
    </row>
    <row r="7" spans="1:15" ht="168" customHeight="1">
      <c r="A7" s="3"/>
      <c r="C7" s="31" t="s">
        <v>254</v>
      </c>
      <c r="D7" s="32">
        <v>3.5</v>
      </c>
      <c r="E7" s="32">
        <v>5</v>
      </c>
      <c r="F7" s="32">
        <v>3.9</v>
      </c>
      <c r="G7" s="32">
        <v>3.5</v>
      </c>
      <c r="H7" s="32">
        <v>3.5</v>
      </c>
      <c r="I7" s="32">
        <v>3.5</v>
      </c>
    </row>
    <row r="8" spans="1:15" ht="89.25">
      <c r="A8" s="348" t="s">
        <v>1227</v>
      </c>
    </row>
    <row r="9" spans="1:15" ht="12.75" customHeight="1">
      <c r="A9" s="2"/>
    </row>
    <row r="10" spans="1:15" ht="15">
      <c r="A10" s="22" t="s">
        <v>244</v>
      </c>
    </row>
    <row r="11" spans="1:15" ht="12.75" customHeight="1">
      <c r="A11" s="2"/>
      <c r="C11" s="26" t="s">
        <v>253</v>
      </c>
      <c r="D11" s="27" t="s">
        <v>1053</v>
      </c>
      <c r="E11" s="28" t="s">
        <v>1165</v>
      </c>
      <c r="F11" s="28" t="s">
        <v>1050</v>
      </c>
      <c r="G11" s="28" t="s">
        <v>902</v>
      </c>
      <c r="H11" s="28" t="s">
        <v>970</v>
      </c>
      <c r="I11" s="28" t="s">
        <v>1052</v>
      </c>
    </row>
    <row r="12" spans="1:15" ht="170.25" customHeight="1">
      <c r="A12" s="3"/>
      <c r="C12" s="33" t="s">
        <v>255</v>
      </c>
      <c r="D12" s="35">
        <v>-2.8</v>
      </c>
      <c r="E12" s="35">
        <v>-1.92</v>
      </c>
      <c r="F12" s="35">
        <v>1.05</v>
      </c>
      <c r="G12" s="35">
        <v>5.4</v>
      </c>
      <c r="H12" s="35">
        <v>-1.8</v>
      </c>
      <c r="I12" s="35">
        <v>-1.6</v>
      </c>
    </row>
    <row r="13" spans="1:15" ht="76.5">
      <c r="A13" s="330" t="s">
        <v>1094</v>
      </c>
    </row>
    <row r="14" spans="1:15" ht="12.75" customHeight="1">
      <c r="A14" s="2"/>
    </row>
    <row r="15" spans="1:15" ht="15">
      <c r="A15" s="22" t="s">
        <v>245</v>
      </c>
    </row>
    <row r="16" spans="1:15" ht="12.75" customHeight="1">
      <c r="A16" s="2"/>
      <c r="C16" s="26" t="s">
        <v>253</v>
      </c>
      <c r="D16" s="27" t="s">
        <v>1053</v>
      </c>
      <c r="E16" s="28" t="s">
        <v>1165</v>
      </c>
      <c r="F16" s="28" t="s">
        <v>1050</v>
      </c>
      <c r="G16" s="28" t="s">
        <v>902</v>
      </c>
      <c r="H16" s="28" t="s">
        <v>970</v>
      </c>
      <c r="I16" s="28" t="s">
        <v>1052</v>
      </c>
    </row>
    <row r="17" spans="1:9" ht="165" customHeight="1">
      <c r="A17" s="3"/>
      <c r="C17" s="33" t="s">
        <v>256</v>
      </c>
      <c r="D17" s="35">
        <v>38.5</v>
      </c>
      <c r="E17" s="35">
        <v>39.4</v>
      </c>
      <c r="F17" s="35">
        <v>42</v>
      </c>
      <c r="G17" s="35">
        <v>43.2</v>
      </c>
      <c r="H17" s="35">
        <v>44.5</v>
      </c>
      <c r="I17" s="35">
        <v>46.2</v>
      </c>
    </row>
    <row r="18" spans="1:9" ht="102">
      <c r="A18" s="265" t="s">
        <v>1095</v>
      </c>
    </row>
    <row r="19" spans="1:9" ht="12.75" customHeight="1">
      <c r="A19" s="2"/>
    </row>
    <row r="20" spans="1:9" ht="15">
      <c r="A20" s="22" t="s">
        <v>246</v>
      </c>
    </row>
    <row r="21" spans="1:9" ht="12.75" customHeight="1">
      <c r="A21" s="2"/>
      <c r="C21" s="26" t="s">
        <v>253</v>
      </c>
      <c r="D21" s="27" t="s">
        <v>1053</v>
      </c>
      <c r="E21" s="28" t="s">
        <v>1165</v>
      </c>
      <c r="F21" s="28" t="s">
        <v>1050</v>
      </c>
      <c r="G21" s="28" t="s">
        <v>902</v>
      </c>
      <c r="H21" s="28" t="s">
        <v>970</v>
      </c>
      <c r="I21" s="28" t="s">
        <v>1052</v>
      </c>
    </row>
    <row r="22" spans="1:9" ht="166.5" customHeight="1">
      <c r="A22" s="3"/>
      <c r="C22" s="33" t="s">
        <v>257</v>
      </c>
      <c r="D22" s="35">
        <v>31.6</v>
      </c>
      <c r="E22" s="35">
        <v>23.48</v>
      </c>
      <c r="F22" s="35">
        <v>12.21</v>
      </c>
      <c r="G22" s="35">
        <v>12.4</v>
      </c>
      <c r="H22" s="35">
        <v>12.8</v>
      </c>
      <c r="I22" s="35">
        <v>13</v>
      </c>
    </row>
    <row r="23" spans="1:9" ht="52.5" customHeight="1">
      <c r="A23" s="330" t="s">
        <v>1096</v>
      </c>
    </row>
    <row r="24" spans="1:9" ht="12.75" customHeight="1">
      <c r="A24" s="2"/>
    </row>
    <row r="25" spans="1:9" ht="15">
      <c r="A25" s="22" t="s">
        <v>247</v>
      </c>
    </row>
    <row r="26" spans="1:9" ht="12.75" customHeight="1">
      <c r="A26" s="2"/>
      <c r="C26" s="26" t="s">
        <v>253</v>
      </c>
      <c r="D26" s="27" t="s">
        <v>1053</v>
      </c>
      <c r="E26" s="28" t="s">
        <v>1165</v>
      </c>
      <c r="F26" s="28" t="s">
        <v>1050</v>
      </c>
      <c r="G26" s="28" t="s">
        <v>902</v>
      </c>
      <c r="H26" s="28" t="s">
        <v>970</v>
      </c>
      <c r="I26" s="28" t="s">
        <v>1052</v>
      </c>
    </row>
    <row r="27" spans="1:9" ht="168.75" customHeight="1">
      <c r="A27" s="3"/>
      <c r="C27" s="33" t="s">
        <v>258</v>
      </c>
      <c r="D27" s="35">
        <v>28.5</v>
      </c>
      <c r="E27" s="35">
        <v>22.62</v>
      </c>
      <c r="F27" s="35">
        <v>30.72</v>
      </c>
      <c r="G27" s="35">
        <v>23.2</v>
      </c>
      <c r="H27" s="35">
        <v>18.5</v>
      </c>
      <c r="I27" s="35">
        <v>17.3</v>
      </c>
    </row>
    <row r="28" spans="1:9" ht="114.75" customHeight="1">
      <c r="A28" s="330" t="s">
        <v>1097</v>
      </c>
    </row>
    <row r="29" spans="1:9">
      <c r="A29" s="11"/>
    </row>
    <row r="30" spans="1:9" ht="25.5">
      <c r="A30" s="109" t="s">
        <v>269</v>
      </c>
    </row>
    <row r="31" spans="1:9">
      <c r="A31" s="11"/>
      <c r="C31" s="26" t="s">
        <v>253</v>
      </c>
      <c r="D31" s="29" t="s">
        <v>271</v>
      </c>
    </row>
    <row r="32" spans="1:9" ht="237.75" customHeight="1">
      <c r="A32" s="109"/>
      <c r="C32" s="33" t="s">
        <v>270</v>
      </c>
    </row>
    <row r="33" spans="1:9" ht="51">
      <c r="A33" s="330" t="s">
        <v>1098</v>
      </c>
      <c r="C33" s="33"/>
    </row>
    <row r="34" spans="1:9" ht="14.25">
      <c r="A34" s="2"/>
    </row>
    <row r="35" spans="1:9" ht="15">
      <c r="A35" s="22" t="s">
        <v>248</v>
      </c>
    </row>
    <row r="36" spans="1:9">
      <c r="A36" s="3"/>
      <c r="C36" s="26" t="s">
        <v>253</v>
      </c>
      <c r="D36" s="28" t="s">
        <v>1046</v>
      </c>
      <c r="E36" s="28" t="s">
        <v>1047</v>
      </c>
      <c r="F36" s="28" t="s">
        <v>1048</v>
      </c>
      <c r="G36" s="28" t="s">
        <v>903</v>
      </c>
      <c r="H36" s="28" t="s">
        <v>971</v>
      </c>
      <c r="I36" s="28" t="s">
        <v>1049</v>
      </c>
    </row>
    <row r="37" spans="1:9" ht="168" customHeight="1">
      <c r="A37" s="3"/>
      <c r="C37" s="33" t="s">
        <v>259</v>
      </c>
      <c r="D37" s="242">
        <v>27.7</v>
      </c>
      <c r="E37" s="242">
        <v>17.64</v>
      </c>
      <c r="F37" s="242">
        <v>5.03</v>
      </c>
      <c r="G37" s="242">
        <v>5.14</v>
      </c>
      <c r="H37" s="242">
        <v>5.26</v>
      </c>
      <c r="I37" s="242">
        <v>5.37</v>
      </c>
    </row>
    <row r="38" spans="1:9" ht="51">
      <c r="A38" s="330" t="s">
        <v>1099</v>
      </c>
    </row>
    <row r="39" spans="1:9">
      <c r="A39" s="3"/>
    </row>
    <row r="40" spans="1:9" ht="15">
      <c r="A40" s="22" t="s">
        <v>249</v>
      </c>
    </row>
    <row r="41" spans="1:9">
      <c r="A41" s="3"/>
      <c r="C41" s="26" t="s">
        <v>253</v>
      </c>
      <c r="D41" s="36" t="s">
        <v>1165</v>
      </c>
      <c r="E41" s="37" t="s">
        <v>1050</v>
      </c>
      <c r="F41" s="37" t="s">
        <v>902</v>
      </c>
      <c r="G41" s="37" t="s">
        <v>1051</v>
      </c>
      <c r="H41" s="37" t="s">
        <v>1052</v>
      </c>
    </row>
    <row r="42" spans="1:9" ht="182.25" customHeight="1">
      <c r="A42" s="3"/>
      <c r="C42" s="33" t="s">
        <v>260</v>
      </c>
      <c r="D42" s="243">
        <v>-4.83</v>
      </c>
      <c r="E42" s="242">
        <v>-5.23</v>
      </c>
      <c r="F42" s="242">
        <v>-4.01</v>
      </c>
      <c r="G42" s="242">
        <v>-3.45</v>
      </c>
      <c r="H42" s="242">
        <v>-2.94</v>
      </c>
    </row>
    <row r="43" spans="1:9" ht="88.5" customHeight="1">
      <c r="A43" s="330" t="s">
        <v>1100</v>
      </c>
    </row>
    <row r="44" spans="1:9" ht="14.25">
      <c r="A44" s="2"/>
    </row>
    <row r="45" spans="1:9" ht="20.25" customHeight="1">
      <c r="A45" s="22" t="s">
        <v>250</v>
      </c>
      <c r="C45" s="26" t="s">
        <v>253</v>
      </c>
      <c r="D45" s="38" t="s">
        <v>261</v>
      </c>
      <c r="E45" s="38" t="s">
        <v>262</v>
      </c>
      <c r="F45" s="38" t="s">
        <v>263</v>
      </c>
      <c r="G45" s="38" t="s">
        <v>264</v>
      </c>
      <c r="H45" s="39" t="s">
        <v>668</v>
      </c>
      <c r="I45" s="39" t="s">
        <v>265</v>
      </c>
    </row>
    <row r="46" spans="1:9">
      <c r="A46" s="3"/>
      <c r="C46" s="40" t="s">
        <v>16</v>
      </c>
      <c r="D46" s="40">
        <v>3.12</v>
      </c>
      <c r="E46" s="40">
        <v>12.27</v>
      </c>
      <c r="F46" s="40">
        <v>0.56999999999999995</v>
      </c>
      <c r="G46" s="40">
        <v>5.56</v>
      </c>
      <c r="H46" s="40">
        <v>2.4500000000000002</v>
      </c>
      <c r="I46" s="33">
        <v>15.54</v>
      </c>
    </row>
    <row r="47" spans="1:9" ht="202.5" customHeight="1">
      <c r="A47" s="3"/>
      <c r="C47" s="40" t="s">
        <v>361</v>
      </c>
      <c r="D47" s="34">
        <v>3.302</v>
      </c>
      <c r="E47" s="35">
        <v>12.455</v>
      </c>
      <c r="F47" s="35">
        <v>0.53700000000000003</v>
      </c>
      <c r="G47" s="35">
        <v>5.6559999999999997</v>
      </c>
      <c r="H47" s="33">
        <v>2.72</v>
      </c>
      <c r="I47" s="33">
        <v>17.934000000000001</v>
      </c>
    </row>
    <row r="48" spans="1:9" ht="51">
      <c r="A48" s="330" t="s">
        <v>1059</v>
      </c>
    </row>
    <row r="49" spans="1:12">
      <c r="A49" s="248"/>
    </row>
    <row r="50" spans="1:12" ht="15">
      <c r="A50" s="22" t="s">
        <v>1177</v>
      </c>
      <c r="C50" s="26" t="s">
        <v>253</v>
      </c>
      <c r="D50" s="37" t="s">
        <v>916</v>
      </c>
      <c r="E50" s="37" t="s">
        <v>794</v>
      </c>
      <c r="F50" s="37" t="s">
        <v>917</v>
      </c>
      <c r="G50" s="37" t="s">
        <v>918</v>
      </c>
      <c r="H50" s="37" t="s">
        <v>919</v>
      </c>
      <c r="I50" s="37" t="s">
        <v>920</v>
      </c>
      <c r="J50" s="37" t="s">
        <v>921</v>
      </c>
      <c r="K50" s="37" t="s">
        <v>922</v>
      </c>
      <c r="L50" s="37" t="s">
        <v>923</v>
      </c>
    </row>
    <row r="51" spans="1:12">
      <c r="A51" s="248"/>
      <c r="D51" s="249">
        <v>4.58</v>
      </c>
      <c r="E51" s="249">
        <v>27.13</v>
      </c>
      <c r="F51" s="249">
        <v>14.29</v>
      </c>
      <c r="G51" s="249">
        <v>8.01</v>
      </c>
      <c r="H51" s="249">
        <v>12.19</v>
      </c>
      <c r="I51" s="249">
        <v>6.51</v>
      </c>
      <c r="J51" s="249">
        <v>9.59</v>
      </c>
      <c r="K51" s="249">
        <v>11.01</v>
      </c>
      <c r="L51" s="249">
        <v>6.69</v>
      </c>
    </row>
    <row r="52" spans="1:12" ht="255" customHeight="1">
      <c r="A52" s="248"/>
    </row>
    <row r="53" spans="1:12" ht="38.25">
      <c r="A53" s="109" t="s">
        <v>924</v>
      </c>
    </row>
    <row r="54" spans="1:12">
      <c r="A54" s="11"/>
    </row>
    <row r="55" spans="1:12" ht="38.25">
      <c r="A55" s="109" t="s">
        <v>569</v>
      </c>
    </row>
    <row r="56" spans="1:12">
      <c r="A56" s="11"/>
    </row>
    <row r="57" spans="1:12">
      <c r="A57" s="23" t="s">
        <v>251</v>
      </c>
    </row>
    <row r="58" spans="1:12">
      <c r="A58" s="23" t="s">
        <v>252</v>
      </c>
    </row>
  </sheetData>
  <phoneticPr fontId="9" type="noConversion"/>
  <pageMargins left="0.74803149606299213" right="0.78740157480314965" top="0.98425196850393704" bottom="0.98425196850393704" header="0.51181102362204722" footer="0.51181102362204722"/>
  <pageSetup paperSize="9" firstPageNumber="4" orientation="portrait" useFirstPageNumber="1" r:id="rId1"/>
  <headerFooter alignWithMargins="0">
    <oddFooter>&amp;L&amp;8The Institute of Chartered Accountants in Australia&amp;C&amp;9&amp;P&amp;R&amp;8VICTORIAN CITY COUNCIL</oddFooter>
  </headerFooter>
  <rowBreaks count="4" manualBreakCount="4">
    <brk id="14" man="1"/>
    <brk id="24" man="1"/>
    <brk id="34" man="1"/>
    <brk id="44" man="1"/>
  </rowBreaks>
  <drawing r:id="rId2"/>
</worksheet>
</file>

<file path=xl/worksheets/sheet5.xml><?xml version="1.0" encoding="utf-8"?>
<worksheet xmlns="http://schemas.openxmlformats.org/spreadsheetml/2006/main" xmlns:r="http://schemas.openxmlformats.org/officeDocument/2006/relationships">
  <dimension ref="A1:C33"/>
  <sheetViews>
    <sheetView tabSelected="1" topLeftCell="A10" zoomScaleNormal="100" zoomScaleSheetLayoutView="100" workbookViewId="0">
      <selection activeCell="I42" sqref="I42"/>
    </sheetView>
  </sheetViews>
  <sheetFormatPr defaultRowHeight="12.75"/>
  <cols>
    <col min="1" max="1" width="61" customWidth="1"/>
    <col min="2" max="2" width="11.140625" customWidth="1"/>
    <col min="3" max="3" width="15.7109375" customWidth="1"/>
  </cols>
  <sheetData>
    <row r="1" spans="1:3" ht="15.75">
      <c r="A1" s="148" t="s">
        <v>697</v>
      </c>
      <c r="B1" s="3"/>
      <c r="C1" s="3"/>
    </row>
    <row r="2" spans="1:3" ht="12.75" customHeight="1">
      <c r="A2" s="2"/>
      <c r="B2" s="3"/>
      <c r="C2" s="3"/>
    </row>
    <row r="3" spans="1:3" ht="42.75" customHeight="1">
      <c r="A3" s="358" t="s">
        <v>981</v>
      </c>
      <c r="B3" s="358"/>
      <c r="C3" s="358"/>
    </row>
    <row r="4" spans="1:3" ht="12.75" customHeight="1">
      <c r="A4" s="2"/>
      <c r="B4" s="3"/>
      <c r="C4" s="3"/>
    </row>
    <row r="5" spans="1:3" s="277" customFormat="1" ht="36" customHeight="1">
      <c r="A5" s="361" t="s">
        <v>980</v>
      </c>
      <c r="B5" s="362"/>
      <c r="C5" s="362"/>
    </row>
    <row r="6" spans="1:3" s="277" customFormat="1" ht="12.75" customHeight="1">
      <c r="A6" s="281"/>
      <c r="B6" s="282"/>
      <c r="C6" s="282"/>
    </row>
    <row r="7" spans="1:3" s="277" customFormat="1" ht="102.75" customHeight="1">
      <c r="A7" s="363" t="s">
        <v>1101</v>
      </c>
      <c r="B7" s="364"/>
      <c r="C7" s="364"/>
    </row>
    <row r="8" spans="1:3" s="277" customFormat="1" ht="12.75" customHeight="1">
      <c r="A8" s="2"/>
      <c r="B8" s="3"/>
      <c r="C8" s="3"/>
    </row>
    <row r="9" spans="1:3" ht="99.75" customHeight="1">
      <c r="A9" s="359" t="s">
        <v>982</v>
      </c>
      <c r="B9" s="360"/>
      <c r="C9" s="360"/>
    </row>
    <row r="10" spans="1:3">
      <c r="A10" s="11"/>
      <c r="B10" s="11"/>
      <c r="C10" s="11"/>
    </row>
    <row r="11" spans="1:3" ht="65.25" customHeight="1">
      <c r="A11" s="360" t="s">
        <v>5</v>
      </c>
      <c r="B11" s="360"/>
      <c r="C11" s="360"/>
    </row>
    <row r="12" spans="1:3">
      <c r="A12" s="3"/>
      <c r="B12" s="3"/>
      <c r="C12" s="3"/>
    </row>
    <row r="13" spans="1:3">
      <c r="A13" s="151" t="s">
        <v>570</v>
      </c>
      <c r="B13" s="151" t="s">
        <v>757</v>
      </c>
      <c r="C13" s="3"/>
    </row>
    <row r="14" spans="1:3">
      <c r="A14" s="283" t="s">
        <v>984</v>
      </c>
      <c r="B14" s="266" t="s">
        <v>985</v>
      </c>
      <c r="C14" s="3"/>
    </row>
    <row r="15" spans="1:3" s="277" customFormat="1">
      <c r="A15" s="283" t="s">
        <v>983</v>
      </c>
      <c r="B15" s="266" t="s">
        <v>1180</v>
      </c>
      <c r="C15" s="3"/>
    </row>
    <row r="16" spans="1:3">
      <c r="A16" s="283" t="s">
        <v>1178</v>
      </c>
      <c r="B16" s="266" t="s">
        <v>1179</v>
      </c>
      <c r="C16" s="3"/>
    </row>
    <row r="17" spans="1:3">
      <c r="A17" s="283" t="s">
        <v>986</v>
      </c>
      <c r="B17" s="41" t="s">
        <v>925</v>
      </c>
      <c r="C17" s="3"/>
    </row>
    <row r="18" spans="1:3">
      <c r="A18" s="283" t="s">
        <v>987</v>
      </c>
      <c r="B18" s="41" t="s">
        <v>925</v>
      </c>
      <c r="C18" s="3"/>
    </row>
    <row r="19" spans="1:3">
      <c r="A19" s="283" t="s">
        <v>988</v>
      </c>
      <c r="B19" s="41" t="s">
        <v>925</v>
      </c>
      <c r="C19" s="3"/>
    </row>
    <row r="20" spans="1:3">
      <c r="A20" s="283" t="s">
        <v>1181</v>
      </c>
      <c r="B20" s="41" t="s">
        <v>926</v>
      </c>
      <c r="C20" s="3"/>
    </row>
    <row r="21" spans="1:3">
      <c r="A21" s="283" t="s">
        <v>989</v>
      </c>
      <c r="B21" s="78" t="s">
        <v>927</v>
      </c>
      <c r="C21" s="3"/>
    </row>
    <row r="22" spans="1:3">
      <c r="A22" s="283" t="s">
        <v>990</v>
      </c>
      <c r="B22" s="41" t="s">
        <v>927</v>
      </c>
      <c r="C22" s="3"/>
    </row>
    <row r="23" spans="1:3">
      <c r="A23" s="283" t="s">
        <v>992</v>
      </c>
      <c r="B23" s="41" t="s">
        <v>927</v>
      </c>
      <c r="C23" s="3"/>
    </row>
    <row r="24" spans="1:3" s="293" customFormat="1">
      <c r="A24" s="304" t="s">
        <v>991</v>
      </c>
      <c r="B24" s="78" t="s">
        <v>928</v>
      </c>
      <c r="C24" s="3"/>
    </row>
    <row r="25" spans="1:3">
      <c r="A25" s="284" t="s">
        <v>1001</v>
      </c>
      <c r="B25" s="285" t="s">
        <v>1002</v>
      </c>
      <c r="C25" s="3"/>
    </row>
    <row r="26" spans="1:3">
      <c r="A26" s="3"/>
      <c r="B26" s="3"/>
      <c r="C26" s="3"/>
    </row>
    <row r="27" spans="1:3">
      <c r="A27" s="3"/>
      <c r="B27" s="3"/>
      <c r="C27" s="3"/>
    </row>
    <row r="28" spans="1:3">
      <c r="A28" s="3"/>
      <c r="B28" s="3"/>
      <c r="C28" s="3"/>
    </row>
    <row r="29" spans="1:3">
      <c r="A29" s="3"/>
      <c r="B29" s="3"/>
      <c r="C29" s="3"/>
    </row>
    <row r="30" spans="1:3">
      <c r="A30" s="3"/>
      <c r="B30" s="3"/>
      <c r="C30" s="3"/>
    </row>
    <row r="31" spans="1:3">
      <c r="A31" s="3"/>
      <c r="B31" s="3"/>
      <c r="C31" s="3"/>
    </row>
    <row r="32" spans="1:3">
      <c r="A32" s="3"/>
      <c r="B32" s="3"/>
      <c r="C32" s="3"/>
    </row>
    <row r="33" spans="1:3">
      <c r="A33" s="3"/>
      <c r="B33" s="3"/>
      <c r="C33" s="3"/>
    </row>
  </sheetData>
  <mergeCells count="5">
    <mergeCell ref="A3:C3"/>
    <mergeCell ref="A9:C9"/>
    <mergeCell ref="A11:C11"/>
    <mergeCell ref="A5:C5"/>
    <mergeCell ref="A7:C7"/>
  </mergeCells>
  <phoneticPr fontId="9" type="noConversion"/>
  <pageMargins left="0.74803149606299213" right="0.74803149606299213" top="0.98425196850393704" bottom="0.98425196850393704" header="0.51181102362204722" footer="0.51181102362204722"/>
  <pageSetup paperSize="9" firstPageNumber="9" orientation="portrait" useFirstPageNumber="1" r:id="rId1"/>
  <headerFooter alignWithMargins="0">
    <oddFooter>&amp;L&amp;8The Institute of Chartered Accountants in Australia&amp;C&amp;9&amp;P&amp;R&amp;8VICTORIAN CITY COUNCIL</oddFooter>
  </headerFooter>
</worksheet>
</file>

<file path=xl/worksheets/sheet6.xml><?xml version="1.0" encoding="utf-8"?>
<worksheet xmlns="http://schemas.openxmlformats.org/spreadsheetml/2006/main" xmlns:r="http://schemas.openxmlformats.org/officeDocument/2006/relationships">
  <dimension ref="A1:B48"/>
  <sheetViews>
    <sheetView tabSelected="1" topLeftCell="A16" zoomScaleNormal="100" zoomScaleSheetLayoutView="100" workbookViewId="0">
      <selection activeCell="I42" sqref="I42"/>
    </sheetView>
  </sheetViews>
  <sheetFormatPr defaultRowHeight="12.75"/>
  <cols>
    <col min="1" max="1" width="21.28515625" customWidth="1"/>
    <col min="2" max="2" width="65.85546875" customWidth="1"/>
    <col min="17" max="17" width="9.42578125" customWidth="1"/>
  </cols>
  <sheetData>
    <row r="1" spans="1:2" ht="16.5">
      <c r="A1" s="152" t="s">
        <v>571</v>
      </c>
      <c r="B1" s="3"/>
    </row>
    <row r="2" spans="1:2" ht="12.75" customHeight="1">
      <c r="A2" s="2"/>
      <c r="B2" s="3"/>
    </row>
    <row r="3" spans="1:2" ht="72" customHeight="1">
      <c r="A3" s="367" t="s">
        <v>272</v>
      </c>
      <c r="B3" s="367"/>
    </row>
    <row r="4" spans="1:2" ht="12.75" customHeight="1">
      <c r="A4" s="2"/>
      <c r="B4" s="3"/>
    </row>
    <row r="5" spans="1:2" ht="15">
      <c r="A5" s="22" t="s">
        <v>572</v>
      </c>
      <c r="B5" s="3"/>
    </row>
    <row r="6" spans="1:2" ht="12.75" customHeight="1">
      <c r="A6" s="12"/>
      <c r="B6" s="3"/>
    </row>
    <row r="7" spans="1:2" ht="76.5" customHeight="1">
      <c r="A7" s="368" t="s">
        <v>523</v>
      </c>
      <c r="B7" s="368"/>
    </row>
    <row r="8" spans="1:2" ht="12.75" customHeight="1">
      <c r="A8" s="2"/>
      <c r="B8" s="3"/>
    </row>
    <row r="9" spans="1:2" ht="221.25" customHeight="1">
      <c r="A9" s="3"/>
      <c r="B9" s="3"/>
    </row>
    <row r="10" spans="1:2" ht="90.75" customHeight="1">
      <c r="A10" s="360" t="s">
        <v>573</v>
      </c>
      <c r="B10" s="360"/>
    </row>
    <row r="11" spans="1:2" ht="12.75" customHeight="1">
      <c r="A11" s="2"/>
      <c r="B11" s="3"/>
    </row>
    <row r="12" spans="1:2" ht="15">
      <c r="A12" s="22" t="s">
        <v>200</v>
      </c>
      <c r="B12" s="3"/>
    </row>
    <row r="13" spans="1:2">
      <c r="A13" s="11"/>
      <c r="B13" s="3"/>
    </row>
    <row r="14" spans="1:2">
      <c r="A14" s="369" t="s">
        <v>330</v>
      </c>
      <c r="B14" s="369"/>
    </row>
    <row r="15" spans="1:2" ht="50.25" customHeight="1">
      <c r="A15" s="360" t="s">
        <v>331</v>
      </c>
      <c r="B15" s="360"/>
    </row>
    <row r="16" spans="1:2">
      <c r="A16" s="11"/>
      <c r="B16" s="3"/>
    </row>
    <row r="17" spans="1:2">
      <c r="A17" s="23" t="s">
        <v>332</v>
      </c>
      <c r="B17" s="3"/>
    </row>
    <row r="18" spans="1:2">
      <c r="A18" s="360" t="s">
        <v>333</v>
      </c>
      <c r="B18" s="360"/>
    </row>
    <row r="19" spans="1:2">
      <c r="A19" s="365" t="s">
        <v>334</v>
      </c>
      <c r="B19" s="366"/>
    </row>
    <row r="20" spans="1:2">
      <c r="A20" s="365" t="s">
        <v>335</v>
      </c>
      <c r="B20" s="366"/>
    </row>
    <row r="21" spans="1:2">
      <c r="A21" s="365" t="s">
        <v>336</v>
      </c>
      <c r="B21" s="366"/>
    </row>
    <row r="22" spans="1:2">
      <c r="A22" s="365" t="s">
        <v>337</v>
      </c>
      <c r="B22" s="366"/>
    </row>
    <row r="23" spans="1:2">
      <c r="A23" s="365" t="s">
        <v>435</v>
      </c>
      <c r="B23" s="366"/>
    </row>
    <row r="24" spans="1:2">
      <c r="A24" s="11"/>
      <c r="B24" s="3"/>
    </row>
    <row r="25" spans="1:2" ht="25.5" customHeight="1">
      <c r="A25" s="360" t="s">
        <v>338</v>
      </c>
      <c r="B25" s="366"/>
    </row>
    <row r="26" spans="1:2" ht="12.75" customHeight="1">
      <c r="A26" s="63"/>
      <c r="B26" s="3"/>
    </row>
    <row r="27" spans="1:2">
      <c r="A27" s="23" t="s">
        <v>339</v>
      </c>
      <c r="B27" s="3"/>
    </row>
    <row r="28" spans="1:2" ht="51.75" customHeight="1">
      <c r="A28" s="360" t="s">
        <v>789</v>
      </c>
      <c r="B28" s="366"/>
    </row>
    <row r="29" spans="1:2">
      <c r="A29" s="365" t="s">
        <v>340</v>
      </c>
      <c r="B29" s="366"/>
    </row>
    <row r="30" spans="1:2">
      <c r="A30" s="365" t="s">
        <v>341</v>
      </c>
      <c r="B30" s="366"/>
    </row>
    <row r="31" spans="1:2">
      <c r="A31" s="365" t="s">
        <v>342</v>
      </c>
      <c r="B31" s="366"/>
    </row>
    <row r="32" spans="1:2" ht="25.5" customHeight="1">
      <c r="A32" s="373" t="s">
        <v>1250</v>
      </c>
      <c r="B32" s="366"/>
    </row>
    <row r="33" spans="1:2">
      <c r="A33" s="365" t="s">
        <v>343</v>
      </c>
      <c r="B33" s="366"/>
    </row>
    <row r="34" spans="1:2">
      <c r="A34" s="365" t="s">
        <v>732</v>
      </c>
      <c r="B34" s="366"/>
    </row>
    <row r="35" spans="1:2">
      <c r="A35" s="365" t="s">
        <v>733</v>
      </c>
      <c r="B35" s="366"/>
    </row>
    <row r="36" spans="1:2">
      <c r="A36" s="365" t="s">
        <v>790</v>
      </c>
      <c r="B36" s="366"/>
    </row>
    <row r="37" spans="1:2">
      <c r="A37" s="11"/>
      <c r="B37" s="3"/>
    </row>
    <row r="38" spans="1:2" ht="13.5">
      <c r="A38" s="370" t="s">
        <v>199</v>
      </c>
      <c r="B38" s="366"/>
    </row>
    <row r="39" spans="1:2">
      <c r="A39" s="11"/>
      <c r="B39" s="3"/>
    </row>
    <row r="40" spans="1:2" ht="38.25" customHeight="1">
      <c r="A40" s="371" t="s">
        <v>1228</v>
      </c>
      <c r="B40" s="372"/>
    </row>
    <row r="41" spans="1:2">
      <c r="A41" s="3"/>
      <c r="B41" s="3"/>
    </row>
    <row r="42" spans="1:2" ht="24.75" customHeight="1">
      <c r="A42" s="153" t="s">
        <v>734</v>
      </c>
      <c r="B42" s="154" t="s">
        <v>735</v>
      </c>
    </row>
    <row r="43" spans="1:2" ht="51">
      <c r="A43" s="43" t="s">
        <v>808</v>
      </c>
      <c r="B43" s="338" t="s">
        <v>319</v>
      </c>
    </row>
    <row r="44" spans="1:2" ht="38.25">
      <c r="A44" s="43" t="s">
        <v>804</v>
      </c>
      <c r="B44" s="44" t="s">
        <v>320</v>
      </c>
    </row>
    <row r="45" spans="1:2" ht="38.25">
      <c r="A45" s="43" t="s">
        <v>805</v>
      </c>
      <c r="B45" s="44" t="s">
        <v>321</v>
      </c>
    </row>
    <row r="46" spans="1:2" ht="38.25">
      <c r="A46" s="43" t="s">
        <v>806</v>
      </c>
      <c r="B46" s="44" t="s">
        <v>322</v>
      </c>
    </row>
    <row r="47" spans="1:2" ht="38.25">
      <c r="A47" s="43" t="s">
        <v>323</v>
      </c>
      <c r="B47" s="44" t="s">
        <v>802</v>
      </c>
    </row>
    <row r="48" spans="1:2" ht="38.25">
      <c r="A48" s="43" t="s">
        <v>807</v>
      </c>
      <c r="B48" s="44" t="s">
        <v>803</v>
      </c>
    </row>
  </sheetData>
  <mergeCells count="23">
    <mergeCell ref="A36:B36"/>
    <mergeCell ref="A38:B38"/>
    <mergeCell ref="A40:B40"/>
    <mergeCell ref="A32:B32"/>
    <mergeCell ref="A33:B33"/>
    <mergeCell ref="A34:B34"/>
    <mergeCell ref="A35:B35"/>
    <mergeCell ref="A28:B28"/>
    <mergeCell ref="A29:B29"/>
    <mergeCell ref="A30:B30"/>
    <mergeCell ref="A31:B31"/>
    <mergeCell ref="A21:B21"/>
    <mergeCell ref="A22:B22"/>
    <mergeCell ref="A23:B23"/>
    <mergeCell ref="A25:B25"/>
    <mergeCell ref="A15:B15"/>
    <mergeCell ref="A18:B18"/>
    <mergeCell ref="A19:B19"/>
    <mergeCell ref="A20:B20"/>
    <mergeCell ref="A3:B3"/>
    <mergeCell ref="A7:B7"/>
    <mergeCell ref="A10:B10"/>
    <mergeCell ref="A14:B14"/>
  </mergeCells>
  <phoneticPr fontId="9" type="noConversion"/>
  <pageMargins left="0.74803149606299213" right="0.74803149606299213" top="0.98425196850393704" bottom="0.98425196850393704" header="0.51181102362204722" footer="0.51181102362204722"/>
  <pageSetup paperSize="9" firstPageNumber="10" orientation="portrait" useFirstPageNumber="1" r:id="rId1"/>
  <headerFooter alignWithMargins="0">
    <oddFooter>&amp;L&amp;8The Institute of Chartered Accountants in Australia&amp;C&amp;9&amp;P&amp;R&amp;8VICTORIAN CITY COUNCIL</oddFooter>
  </headerFooter>
  <rowBreaks count="1" manualBreakCount="1">
    <brk id="16" max="16383" man="1"/>
  </rowBreaks>
  <drawing r:id="rId2"/>
</worksheet>
</file>

<file path=xl/worksheets/sheet7.xml><?xml version="1.0" encoding="utf-8"?>
<worksheet xmlns="http://schemas.openxmlformats.org/spreadsheetml/2006/main" xmlns:r="http://schemas.openxmlformats.org/officeDocument/2006/relationships">
  <dimension ref="A1:M273"/>
  <sheetViews>
    <sheetView tabSelected="1" topLeftCell="A76" zoomScaleNormal="100" zoomScaleSheetLayoutView="100" workbookViewId="0">
      <selection activeCell="I42" sqref="I42"/>
    </sheetView>
  </sheetViews>
  <sheetFormatPr defaultRowHeight="12.75"/>
  <cols>
    <col min="1" max="1" width="16.42578125" customWidth="1"/>
    <col min="2" max="5" width="15.140625" customWidth="1"/>
    <col min="6" max="6" width="12" customWidth="1"/>
  </cols>
  <sheetData>
    <row r="1" spans="1:6" ht="15.75">
      <c r="A1" s="155" t="s">
        <v>574</v>
      </c>
      <c r="B1" s="3"/>
      <c r="C1" s="3"/>
      <c r="D1" s="3"/>
      <c r="E1" s="3"/>
      <c r="F1" s="3"/>
    </row>
    <row r="2" spans="1:6" ht="12.75" customHeight="1">
      <c r="A2" s="2"/>
      <c r="B2" s="3"/>
      <c r="C2" s="3"/>
      <c r="D2" s="3"/>
      <c r="E2" s="3"/>
      <c r="F2" s="3"/>
    </row>
    <row r="3" spans="1:6" ht="84.75" customHeight="1">
      <c r="A3" s="367" t="s">
        <v>1060</v>
      </c>
      <c r="B3" s="367"/>
      <c r="C3" s="367"/>
      <c r="D3" s="367"/>
      <c r="E3" s="367"/>
      <c r="F3" s="367"/>
    </row>
    <row r="4" spans="1:6" ht="12.75" customHeight="1">
      <c r="A4" s="10"/>
      <c r="B4" s="3"/>
      <c r="C4" s="3"/>
      <c r="D4" s="3"/>
      <c r="E4" s="3"/>
      <c r="F4" s="3"/>
    </row>
    <row r="5" spans="1:6" ht="264.75" customHeight="1">
      <c r="A5" s="10"/>
      <c r="B5" s="3"/>
      <c r="C5" s="3"/>
      <c r="D5" s="3"/>
      <c r="E5" s="3"/>
      <c r="F5" s="3"/>
    </row>
    <row r="6" spans="1:6" ht="12.75" customHeight="1">
      <c r="A6" s="10"/>
      <c r="B6" s="3"/>
      <c r="C6" s="3"/>
      <c r="D6" s="3"/>
      <c r="E6" s="3"/>
      <c r="F6" s="3"/>
    </row>
    <row r="7" spans="1:6" ht="15" customHeight="1">
      <c r="A7" s="370" t="s">
        <v>201</v>
      </c>
      <c r="B7" s="366"/>
      <c r="C7" s="366"/>
      <c r="D7" s="366"/>
      <c r="E7" s="366"/>
      <c r="F7" s="366"/>
    </row>
    <row r="8" spans="1:6">
      <c r="A8" s="11"/>
      <c r="B8" s="3"/>
      <c r="C8" s="3"/>
      <c r="D8" s="3"/>
      <c r="E8" s="3"/>
      <c r="F8" s="3"/>
    </row>
    <row r="9" spans="1:6" ht="38.25" customHeight="1">
      <c r="A9" s="360" t="s">
        <v>809</v>
      </c>
      <c r="B9" s="360"/>
      <c r="C9" s="360"/>
      <c r="D9" s="360"/>
      <c r="E9" s="360"/>
      <c r="F9" s="360"/>
    </row>
    <row r="10" spans="1:6">
      <c r="A10" s="11"/>
      <c r="B10" s="3"/>
      <c r="C10" s="3"/>
      <c r="D10" s="3"/>
      <c r="E10" s="3"/>
      <c r="F10" s="3"/>
    </row>
    <row r="11" spans="1:6">
      <c r="A11" s="23" t="s">
        <v>810</v>
      </c>
      <c r="B11" s="3"/>
      <c r="C11" s="3"/>
      <c r="D11" s="3"/>
      <c r="E11" s="3"/>
      <c r="F11" s="3"/>
    </row>
    <row r="12" spans="1:6">
      <c r="A12" s="11"/>
      <c r="B12" s="3"/>
      <c r="C12" s="3"/>
      <c r="D12" s="3"/>
      <c r="E12" s="3"/>
      <c r="F12" s="3"/>
    </row>
    <row r="13" spans="1:6" ht="12.75" customHeight="1">
      <c r="A13" s="151"/>
      <c r="B13" s="151"/>
      <c r="C13" s="151"/>
      <c r="D13" s="151"/>
      <c r="E13" s="151"/>
      <c r="F13" s="183" t="s">
        <v>811</v>
      </c>
    </row>
    <row r="14" spans="1:6">
      <c r="A14" s="151" t="s">
        <v>656</v>
      </c>
      <c r="B14" s="151" t="s">
        <v>735</v>
      </c>
      <c r="C14" s="151"/>
      <c r="D14" s="151"/>
      <c r="E14" s="151"/>
      <c r="F14" s="184" t="s">
        <v>783</v>
      </c>
    </row>
    <row r="15" spans="1:6">
      <c r="A15" s="151"/>
      <c r="B15" s="151"/>
      <c r="C15" s="151"/>
      <c r="D15" s="151"/>
      <c r="E15" s="151"/>
      <c r="F15" s="159" t="s">
        <v>812</v>
      </c>
    </row>
    <row r="16" spans="1:6">
      <c r="A16" s="185"/>
      <c r="B16" s="185"/>
      <c r="C16" s="185"/>
      <c r="D16" s="185"/>
      <c r="E16" s="185"/>
      <c r="F16" s="159" t="s">
        <v>813</v>
      </c>
    </row>
    <row r="17" spans="1:6">
      <c r="A17" s="374" t="s">
        <v>814</v>
      </c>
      <c r="B17" s="375" t="s">
        <v>815</v>
      </c>
      <c r="C17" s="375"/>
      <c r="D17" s="375"/>
      <c r="E17" s="375"/>
      <c r="F17" s="45">
        <v>2006</v>
      </c>
    </row>
    <row r="18" spans="1:6">
      <c r="A18" s="374"/>
      <c r="B18" s="375"/>
      <c r="C18" s="375"/>
      <c r="D18" s="375"/>
      <c r="E18" s="375"/>
      <c r="F18" s="47">
        <v>0</v>
      </c>
    </row>
    <row r="19" spans="1:6">
      <c r="A19" s="374"/>
      <c r="B19" s="375"/>
      <c r="C19" s="375"/>
      <c r="D19" s="375"/>
      <c r="E19" s="375"/>
      <c r="F19" s="46">
        <f>SUM(F17:F18)</f>
        <v>2006</v>
      </c>
    </row>
    <row r="20" spans="1:6">
      <c r="A20" s="374" t="s">
        <v>816</v>
      </c>
      <c r="B20" s="375" t="s">
        <v>817</v>
      </c>
      <c r="C20" s="375"/>
      <c r="D20" s="375"/>
      <c r="E20" s="375"/>
      <c r="F20" s="45">
        <v>1546</v>
      </c>
    </row>
    <row r="21" spans="1:6">
      <c r="A21" s="374"/>
      <c r="B21" s="375"/>
      <c r="C21" s="375"/>
      <c r="D21" s="375"/>
      <c r="E21" s="375"/>
      <c r="F21" s="47">
        <v>-250</v>
      </c>
    </row>
    <row r="22" spans="1:6" ht="39" customHeight="1">
      <c r="A22" s="374"/>
      <c r="B22" s="375"/>
      <c r="C22" s="375"/>
      <c r="D22" s="375"/>
      <c r="E22" s="375"/>
      <c r="F22" s="46">
        <f>SUM(F20:F21)</f>
        <v>1296</v>
      </c>
    </row>
    <row r="23" spans="1:6" ht="59.25" customHeight="1">
      <c r="A23" s="11"/>
      <c r="B23" s="3"/>
      <c r="C23" s="3"/>
      <c r="D23" s="3"/>
      <c r="E23" s="3"/>
      <c r="F23" s="3"/>
    </row>
    <row r="24" spans="1:6">
      <c r="A24" s="23" t="s">
        <v>818</v>
      </c>
      <c r="B24" s="3"/>
      <c r="C24" s="3"/>
      <c r="D24" s="3"/>
      <c r="E24" s="3"/>
      <c r="F24" s="3"/>
    </row>
    <row r="25" spans="1:6">
      <c r="A25" s="11"/>
      <c r="B25" s="3"/>
      <c r="C25" s="3"/>
      <c r="D25" s="3"/>
      <c r="E25" s="3"/>
      <c r="F25" s="3"/>
    </row>
    <row r="26" spans="1:6" ht="51.75" customHeight="1">
      <c r="A26" s="360" t="s">
        <v>819</v>
      </c>
      <c r="B26" s="360"/>
      <c r="C26" s="360"/>
      <c r="D26" s="360"/>
      <c r="E26" s="360"/>
      <c r="F26" s="360"/>
    </row>
    <row r="27" spans="1:6" ht="25.5" customHeight="1">
      <c r="A27" s="360" t="s">
        <v>820</v>
      </c>
      <c r="B27" s="366"/>
      <c r="C27" s="366"/>
      <c r="D27" s="366"/>
      <c r="E27" s="366"/>
      <c r="F27" s="366"/>
    </row>
    <row r="28" spans="1:6" ht="25.5" customHeight="1">
      <c r="A28" s="360" t="s">
        <v>821</v>
      </c>
      <c r="B28" s="366"/>
      <c r="C28" s="366"/>
      <c r="D28" s="366"/>
      <c r="E28" s="366"/>
      <c r="F28" s="366"/>
    </row>
    <row r="29" spans="1:6">
      <c r="A29" s="11"/>
      <c r="B29" s="3"/>
      <c r="C29" s="3"/>
      <c r="D29" s="3"/>
      <c r="E29" s="3"/>
      <c r="F29" s="3"/>
    </row>
    <row r="30" spans="1:6">
      <c r="A30" s="369" t="s">
        <v>822</v>
      </c>
      <c r="B30" s="366"/>
      <c r="C30" s="366"/>
      <c r="D30" s="366"/>
      <c r="E30" s="366"/>
      <c r="F30" s="366"/>
    </row>
    <row r="31" spans="1:6">
      <c r="A31" s="11"/>
      <c r="B31" s="3"/>
      <c r="C31" s="3"/>
      <c r="D31" s="3"/>
      <c r="E31" s="3"/>
      <c r="F31" s="3"/>
    </row>
    <row r="32" spans="1:6" ht="25.5">
      <c r="A32" s="151" t="s">
        <v>823</v>
      </c>
      <c r="B32" s="151" t="s">
        <v>824</v>
      </c>
      <c r="C32" s="151"/>
      <c r="D32" s="186"/>
      <c r="E32" s="159" t="s">
        <v>825</v>
      </c>
    </row>
    <row r="33" spans="1:6" ht="114.75" customHeight="1">
      <c r="A33" s="305" t="s">
        <v>1040</v>
      </c>
      <c r="B33" s="377" t="s">
        <v>1039</v>
      </c>
      <c r="C33" s="378"/>
      <c r="D33" s="378"/>
      <c r="E33" s="275" t="s">
        <v>1102</v>
      </c>
      <c r="F33" s="3"/>
    </row>
    <row r="34" spans="1:6">
      <c r="A34" s="11"/>
      <c r="B34" s="3"/>
      <c r="C34" s="3"/>
      <c r="D34" s="3"/>
      <c r="E34" s="3"/>
      <c r="F34" s="3"/>
    </row>
    <row r="35" spans="1:6" ht="15" customHeight="1">
      <c r="A35" s="370" t="s">
        <v>202</v>
      </c>
      <c r="B35" s="366"/>
      <c r="C35" s="366"/>
      <c r="D35" s="366"/>
      <c r="E35" s="366"/>
      <c r="F35" s="366"/>
    </row>
    <row r="36" spans="1:6">
      <c r="A36" s="11"/>
      <c r="B36" s="3"/>
      <c r="C36" s="3"/>
      <c r="D36" s="3"/>
      <c r="E36" s="3"/>
      <c r="F36" s="3"/>
    </row>
    <row r="37" spans="1:6" ht="38.25" customHeight="1">
      <c r="A37" s="360" t="s">
        <v>826</v>
      </c>
      <c r="B37" s="366"/>
      <c r="C37" s="366"/>
      <c r="D37" s="366"/>
      <c r="E37" s="366"/>
      <c r="F37" s="366"/>
    </row>
    <row r="38" spans="1:6">
      <c r="A38" s="11"/>
      <c r="B38" s="3"/>
      <c r="C38" s="3"/>
      <c r="D38" s="3"/>
      <c r="E38" s="3"/>
      <c r="F38" s="3"/>
    </row>
    <row r="39" spans="1:6">
      <c r="A39" s="23" t="s">
        <v>810</v>
      </c>
      <c r="B39" s="3"/>
      <c r="C39" s="3"/>
      <c r="D39" s="3"/>
      <c r="E39" s="3"/>
      <c r="F39" s="3"/>
    </row>
    <row r="40" spans="1:6">
      <c r="A40" s="11"/>
      <c r="B40" s="3"/>
      <c r="C40" s="3"/>
      <c r="D40" s="3"/>
      <c r="E40" s="3"/>
      <c r="F40" s="3"/>
    </row>
    <row r="41" spans="1:6" ht="12.75" customHeight="1">
      <c r="A41" s="151"/>
      <c r="B41" s="151"/>
      <c r="C41" s="151"/>
      <c r="D41" s="151"/>
      <c r="E41" s="151"/>
      <c r="F41" s="183" t="s">
        <v>811</v>
      </c>
    </row>
    <row r="42" spans="1:6">
      <c r="A42" s="151" t="s">
        <v>656</v>
      </c>
      <c r="B42" s="151" t="s">
        <v>735</v>
      </c>
      <c r="C42" s="151"/>
      <c r="D42" s="151"/>
      <c r="E42" s="151"/>
      <c r="F42" s="184" t="s">
        <v>783</v>
      </c>
    </row>
    <row r="43" spans="1:6">
      <c r="A43" s="151"/>
      <c r="B43" s="151"/>
      <c r="C43" s="151"/>
      <c r="D43" s="151"/>
      <c r="E43" s="151"/>
      <c r="F43" s="159" t="s">
        <v>812</v>
      </c>
    </row>
    <row r="44" spans="1:6">
      <c r="A44" s="185"/>
      <c r="B44" s="185"/>
      <c r="C44" s="185"/>
      <c r="D44" s="185"/>
      <c r="E44" s="185"/>
      <c r="F44" s="159" t="s">
        <v>813</v>
      </c>
    </row>
    <row r="45" spans="1:6">
      <c r="A45" s="374" t="s">
        <v>758</v>
      </c>
      <c r="B45" s="375" t="s">
        <v>828</v>
      </c>
      <c r="C45" s="375"/>
      <c r="D45" s="375"/>
      <c r="E45" s="375"/>
      <c r="F45" s="45">
        <v>10041</v>
      </c>
    </row>
    <row r="46" spans="1:6">
      <c r="A46" s="374"/>
      <c r="B46" s="375"/>
      <c r="C46" s="375"/>
      <c r="D46" s="375"/>
      <c r="E46" s="375"/>
      <c r="F46" s="50">
        <v>-6174</v>
      </c>
    </row>
    <row r="47" spans="1:6">
      <c r="A47" s="374"/>
      <c r="B47" s="375"/>
      <c r="C47" s="375"/>
      <c r="D47" s="375"/>
      <c r="E47" s="375"/>
      <c r="F47" s="46">
        <f>SUM(F45:F46)</f>
        <v>3867</v>
      </c>
    </row>
    <row r="48" spans="1:6">
      <c r="A48" s="374" t="s">
        <v>759</v>
      </c>
      <c r="B48" s="375" t="s">
        <v>829</v>
      </c>
      <c r="C48" s="376"/>
      <c r="D48" s="376"/>
      <c r="E48" s="376"/>
      <c r="F48" s="45">
        <v>5632</v>
      </c>
    </row>
    <row r="49" spans="1:6">
      <c r="A49" s="374"/>
      <c r="B49" s="375"/>
      <c r="C49" s="376"/>
      <c r="D49" s="376"/>
      <c r="E49" s="376"/>
      <c r="F49" s="50">
        <v>-2476</v>
      </c>
    </row>
    <row r="50" spans="1:6" ht="26.25" customHeight="1">
      <c r="A50" s="374"/>
      <c r="B50" s="375"/>
      <c r="C50" s="376"/>
      <c r="D50" s="376"/>
      <c r="E50" s="376"/>
      <c r="F50" s="46">
        <f>SUM(F48:F49)</f>
        <v>3156</v>
      </c>
    </row>
    <row r="51" spans="1:6">
      <c r="A51" s="374" t="s">
        <v>760</v>
      </c>
      <c r="B51" s="375" t="s">
        <v>830</v>
      </c>
      <c r="C51" s="376"/>
      <c r="D51" s="376"/>
      <c r="E51" s="376"/>
      <c r="F51" s="45">
        <v>3083</v>
      </c>
    </row>
    <row r="52" spans="1:6">
      <c r="A52" s="374"/>
      <c r="B52" s="375"/>
      <c r="C52" s="376"/>
      <c r="D52" s="376"/>
      <c r="E52" s="376"/>
      <c r="F52" s="47">
        <v>-759</v>
      </c>
    </row>
    <row r="53" spans="1:6" ht="37.5" customHeight="1">
      <c r="A53" s="374"/>
      <c r="B53" s="375"/>
      <c r="C53" s="376"/>
      <c r="D53" s="376"/>
      <c r="E53" s="376"/>
      <c r="F53" s="46">
        <f>SUM(F51:F52)</f>
        <v>2324</v>
      </c>
    </row>
    <row r="54" spans="1:6">
      <c r="A54" s="374" t="s">
        <v>831</v>
      </c>
      <c r="B54" s="375" t="s">
        <v>832</v>
      </c>
      <c r="C54" s="376"/>
      <c r="D54" s="376"/>
      <c r="E54" s="376"/>
      <c r="F54" s="45">
        <v>1758</v>
      </c>
    </row>
    <row r="55" spans="1:6">
      <c r="A55" s="374"/>
      <c r="B55" s="375"/>
      <c r="C55" s="376"/>
      <c r="D55" s="376"/>
      <c r="E55" s="376"/>
      <c r="F55" s="50">
        <v>-1026</v>
      </c>
    </row>
    <row r="56" spans="1:6" ht="51" customHeight="1">
      <c r="A56" s="374"/>
      <c r="B56" s="375"/>
      <c r="C56" s="376"/>
      <c r="D56" s="376"/>
      <c r="E56" s="376"/>
      <c r="F56" s="46">
        <f>SUM(F54:F55)</f>
        <v>732</v>
      </c>
    </row>
    <row r="57" spans="1:6" ht="18" customHeight="1">
      <c r="A57" s="374" t="s">
        <v>833</v>
      </c>
      <c r="B57" s="375" t="s">
        <v>834</v>
      </c>
      <c r="C57" s="376"/>
      <c r="D57" s="376"/>
      <c r="E57" s="376"/>
      <c r="F57" s="52">
        <v>212</v>
      </c>
    </row>
    <row r="58" spans="1:6">
      <c r="A58" s="374"/>
      <c r="B58" s="375"/>
      <c r="C58" s="376"/>
      <c r="D58" s="376"/>
      <c r="E58" s="376"/>
      <c r="F58" s="47">
        <v>-394</v>
      </c>
    </row>
    <row r="59" spans="1:6" ht="72.75" customHeight="1">
      <c r="A59" s="374"/>
      <c r="B59" s="375"/>
      <c r="C59" s="376"/>
      <c r="D59" s="376"/>
      <c r="E59" s="376"/>
      <c r="F59" s="51">
        <f>SUM(F57:F58)</f>
        <v>-182</v>
      </c>
    </row>
    <row r="60" spans="1:6" ht="12.75" customHeight="1">
      <c r="A60" s="374" t="s">
        <v>835</v>
      </c>
      <c r="B60" s="375" t="s">
        <v>836</v>
      </c>
      <c r="C60" s="375"/>
      <c r="D60" s="375"/>
      <c r="E60" s="375"/>
      <c r="F60" s="52">
        <v>791</v>
      </c>
    </row>
    <row r="61" spans="1:6">
      <c r="A61" s="374"/>
      <c r="B61" s="375"/>
      <c r="C61" s="375"/>
      <c r="D61" s="375"/>
      <c r="E61" s="375"/>
      <c r="F61" s="47">
        <v>-347</v>
      </c>
    </row>
    <row r="62" spans="1:6" ht="65.25" customHeight="1">
      <c r="A62" s="374"/>
      <c r="B62" s="375"/>
      <c r="C62" s="375"/>
      <c r="D62" s="375"/>
      <c r="E62" s="375"/>
      <c r="F62" s="51">
        <f>SUM(F60:F61)</f>
        <v>444</v>
      </c>
    </row>
    <row r="63" spans="1:6">
      <c r="A63" s="374" t="s">
        <v>837</v>
      </c>
      <c r="B63" s="375" t="s">
        <v>558</v>
      </c>
      <c r="C63" s="376"/>
      <c r="D63" s="376"/>
      <c r="E63" s="376"/>
      <c r="F63" s="45">
        <v>1363</v>
      </c>
    </row>
    <row r="64" spans="1:6">
      <c r="A64" s="374"/>
      <c r="B64" s="375"/>
      <c r="C64" s="376"/>
      <c r="D64" s="376"/>
      <c r="E64" s="376"/>
      <c r="F64" s="47">
        <v>-979</v>
      </c>
    </row>
    <row r="65" spans="1:6" ht="25.5" customHeight="1">
      <c r="A65" s="374"/>
      <c r="B65" s="375"/>
      <c r="C65" s="376"/>
      <c r="D65" s="376"/>
      <c r="E65" s="376"/>
      <c r="F65" s="46">
        <f>SUM(F63:F64)</f>
        <v>384</v>
      </c>
    </row>
    <row r="66" spans="1:6">
      <c r="A66" s="374" t="s">
        <v>559</v>
      </c>
      <c r="B66" s="375" t="s">
        <v>560</v>
      </c>
      <c r="C66" s="376"/>
      <c r="D66" s="376"/>
      <c r="E66" s="376"/>
      <c r="F66" s="52">
        <v>404</v>
      </c>
    </row>
    <row r="67" spans="1:6">
      <c r="A67" s="374"/>
      <c r="B67" s="375"/>
      <c r="C67" s="376"/>
      <c r="D67" s="376"/>
      <c r="E67" s="376"/>
      <c r="F67" s="47">
        <v>-55</v>
      </c>
    </row>
    <row r="68" spans="1:6" ht="24.75" customHeight="1">
      <c r="A68" s="374"/>
      <c r="B68" s="375"/>
      <c r="C68" s="376"/>
      <c r="D68" s="376"/>
      <c r="E68" s="376"/>
      <c r="F68" s="51">
        <f>SUM(F66:F67)</f>
        <v>349</v>
      </c>
    </row>
    <row r="69" spans="1:6">
      <c r="A69" s="374" t="s">
        <v>561</v>
      </c>
      <c r="B69" s="375" t="s">
        <v>107</v>
      </c>
      <c r="C69" s="376"/>
      <c r="D69" s="376"/>
      <c r="E69" s="376"/>
      <c r="F69" s="52">
        <v>712</v>
      </c>
    </row>
    <row r="70" spans="1:6">
      <c r="A70" s="374"/>
      <c r="B70" s="375"/>
      <c r="C70" s="376"/>
      <c r="D70" s="376"/>
      <c r="E70" s="376"/>
      <c r="F70" s="47">
        <v>-256</v>
      </c>
    </row>
    <row r="71" spans="1:6" ht="54" customHeight="1">
      <c r="A71" s="374"/>
      <c r="B71" s="375"/>
      <c r="C71" s="376"/>
      <c r="D71" s="376"/>
      <c r="E71" s="376"/>
      <c r="F71" s="51">
        <f>SUM(F69:F70)</f>
        <v>456</v>
      </c>
    </row>
    <row r="72" spans="1:6">
      <c r="A72" s="374" t="s">
        <v>762</v>
      </c>
      <c r="B72" s="375" t="s">
        <v>108</v>
      </c>
      <c r="C72" s="376"/>
      <c r="D72" s="376"/>
      <c r="E72" s="376"/>
      <c r="F72" s="52">
        <v>298</v>
      </c>
    </row>
    <row r="73" spans="1:6">
      <c r="A73" s="374"/>
      <c r="B73" s="375"/>
      <c r="C73" s="376"/>
      <c r="D73" s="376"/>
      <c r="E73" s="376"/>
      <c r="F73" s="47">
        <v>-50</v>
      </c>
    </row>
    <row r="74" spans="1:6" ht="25.5" customHeight="1">
      <c r="A74" s="374"/>
      <c r="B74" s="375"/>
      <c r="C74" s="376"/>
      <c r="D74" s="376"/>
      <c r="E74" s="376"/>
      <c r="F74" s="51">
        <f>SUM(F72:F73)</f>
        <v>248</v>
      </c>
    </row>
    <row r="75" spans="1:6">
      <c r="A75" s="374" t="s">
        <v>761</v>
      </c>
      <c r="B75" s="375" t="s">
        <v>109</v>
      </c>
      <c r="C75" s="376"/>
      <c r="D75" s="376"/>
      <c r="E75" s="376"/>
      <c r="F75" s="52">
        <v>785</v>
      </c>
    </row>
    <row r="76" spans="1:6">
      <c r="A76" s="374"/>
      <c r="B76" s="375"/>
      <c r="C76" s="376"/>
      <c r="D76" s="376"/>
      <c r="E76" s="376"/>
      <c r="F76" s="47">
        <v>-106</v>
      </c>
    </row>
    <row r="77" spans="1:6" ht="25.5" customHeight="1">
      <c r="A77" s="374"/>
      <c r="B77" s="375"/>
      <c r="C77" s="376"/>
      <c r="D77" s="376"/>
      <c r="E77" s="376"/>
      <c r="F77" s="51">
        <f>SUM(F75:F76)</f>
        <v>679</v>
      </c>
    </row>
    <row r="78" spans="1:6">
      <c r="A78" s="23"/>
      <c r="B78" s="3"/>
      <c r="C78" s="3"/>
      <c r="D78" s="3"/>
      <c r="E78" s="3"/>
      <c r="F78" s="3"/>
    </row>
    <row r="79" spans="1:6">
      <c r="A79" s="23" t="s">
        <v>818</v>
      </c>
      <c r="B79" s="3"/>
      <c r="C79" s="3"/>
      <c r="D79" s="3"/>
      <c r="E79" s="3"/>
      <c r="F79" s="3"/>
    </row>
    <row r="80" spans="1:6" ht="12.75" customHeight="1">
      <c r="A80" s="11"/>
      <c r="B80" s="3"/>
      <c r="C80" s="3"/>
      <c r="D80" s="3"/>
      <c r="E80" s="3"/>
      <c r="F80" s="3"/>
    </row>
    <row r="81" spans="1:6" ht="32.25" customHeight="1">
      <c r="A81" s="359" t="s">
        <v>1103</v>
      </c>
      <c r="B81" s="366"/>
      <c r="C81" s="366"/>
      <c r="D81" s="366"/>
      <c r="E81" s="366"/>
      <c r="F81" s="366"/>
    </row>
    <row r="82" spans="1:6" ht="51" customHeight="1">
      <c r="A82" s="360" t="s">
        <v>763</v>
      </c>
      <c r="B82" s="366"/>
      <c r="C82" s="366"/>
      <c r="D82" s="366"/>
      <c r="E82" s="366"/>
      <c r="F82" s="366"/>
    </row>
    <row r="83" spans="1:6" ht="25.5" customHeight="1">
      <c r="A83" s="360" t="s">
        <v>764</v>
      </c>
      <c r="B83" s="366"/>
      <c r="C83" s="366"/>
      <c r="D83" s="366"/>
      <c r="E83" s="366"/>
      <c r="F83" s="366"/>
    </row>
    <row r="84" spans="1:6" ht="38.25" customHeight="1">
      <c r="A84" s="382" t="s">
        <v>765</v>
      </c>
      <c r="B84" s="383"/>
      <c r="C84" s="383"/>
      <c r="D84" s="383"/>
      <c r="E84" s="383"/>
      <c r="F84" s="383"/>
    </row>
    <row r="85" spans="1:6" ht="25.5" customHeight="1">
      <c r="A85" s="360" t="s">
        <v>766</v>
      </c>
      <c r="B85" s="366"/>
      <c r="C85" s="366"/>
      <c r="D85" s="366"/>
      <c r="E85" s="366"/>
      <c r="F85" s="366"/>
    </row>
    <row r="86" spans="1:6" ht="63" customHeight="1">
      <c r="A86" s="360" t="s">
        <v>767</v>
      </c>
      <c r="B86" s="366"/>
      <c r="C86" s="366"/>
      <c r="D86" s="366"/>
      <c r="E86" s="366"/>
      <c r="F86" s="366"/>
    </row>
    <row r="87" spans="1:6">
      <c r="A87" s="11"/>
      <c r="B87" s="3"/>
      <c r="C87" s="3"/>
      <c r="D87" s="3"/>
      <c r="E87" s="3"/>
      <c r="F87" s="3"/>
    </row>
    <row r="88" spans="1:6">
      <c r="A88" s="369" t="s">
        <v>822</v>
      </c>
      <c r="B88" s="369"/>
      <c r="C88" s="369"/>
      <c r="D88" s="369"/>
      <c r="E88" s="369"/>
      <c r="F88" s="369"/>
    </row>
    <row r="89" spans="1:6">
      <c r="A89" s="11"/>
      <c r="B89" s="3"/>
      <c r="C89" s="3"/>
      <c r="D89" s="3"/>
      <c r="E89" s="3"/>
      <c r="F89" s="3"/>
    </row>
    <row r="90" spans="1:6" ht="25.5">
      <c r="A90" s="151" t="s">
        <v>823</v>
      </c>
      <c r="B90" s="151" t="s">
        <v>824</v>
      </c>
      <c r="C90" s="151"/>
      <c r="D90" s="186"/>
      <c r="E90" s="159" t="s">
        <v>825</v>
      </c>
    </row>
    <row r="91" spans="1:6" ht="165" customHeight="1">
      <c r="A91" s="305" t="s">
        <v>1004</v>
      </c>
      <c r="B91" s="377" t="s">
        <v>1038</v>
      </c>
      <c r="C91" s="378"/>
      <c r="D91" s="378"/>
      <c r="E91" s="275" t="s">
        <v>1104</v>
      </c>
      <c r="F91" s="3"/>
    </row>
    <row r="92" spans="1:6" ht="14.25" customHeight="1">
      <c r="A92" s="11"/>
      <c r="B92" s="3"/>
      <c r="C92" s="3"/>
      <c r="D92" s="3"/>
      <c r="E92" s="3"/>
      <c r="F92" s="3"/>
    </row>
    <row r="93" spans="1:6" ht="15" customHeight="1">
      <c r="A93" s="370" t="s">
        <v>203</v>
      </c>
      <c r="B93" s="366"/>
      <c r="C93" s="366"/>
      <c r="D93" s="366"/>
      <c r="E93" s="366"/>
      <c r="F93" s="366"/>
    </row>
    <row r="94" spans="1:6">
      <c r="A94" s="11"/>
      <c r="B94" s="3"/>
      <c r="C94" s="3"/>
      <c r="D94" s="3"/>
      <c r="E94" s="3"/>
      <c r="F94" s="3"/>
    </row>
    <row r="95" spans="1:6" ht="38.25" customHeight="1">
      <c r="A95" s="360" t="s">
        <v>229</v>
      </c>
      <c r="B95" s="366"/>
      <c r="C95" s="366"/>
      <c r="D95" s="366"/>
      <c r="E95" s="366"/>
      <c r="F95" s="366"/>
    </row>
    <row r="96" spans="1:6">
      <c r="A96" s="11"/>
      <c r="B96" s="3"/>
      <c r="C96" s="3"/>
      <c r="D96" s="3"/>
      <c r="E96" s="3"/>
      <c r="F96" s="3"/>
    </row>
    <row r="97" spans="1:6">
      <c r="A97" s="23" t="s">
        <v>810</v>
      </c>
      <c r="B97" s="3"/>
      <c r="C97" s="3"/>
      <c r="D97" s="3"/>
      <c r="E97" s="3"/>
      <c r="F97" s="3"/>
    </row>
    <row r="98" spans="1:6">
      <c r="A98" s="11"/>
      <c r="B98" s="3"/>
      <c r="C98" s="3"/>
      <c r="D98" s="3"/>
      <c r="E98" s="3"/>
      <c r="F98" s="3"/>
    </row>
    <row r="99" spans="1:6" ht="12.75" customHeight="1">
      <c r="A99" s="151"/>
      <c r="B99" s="151"/>
      <c r="C99" s="151"/>
      <c r="D99" s="151"/>
      <c r="E99" s="151"/>
      <c r="F99" s="183" t="s">
        <v>811</v>
      </c>
    </row>
    <row r="100" spans="1:6">
      <c r="A100" s="151" t="s">
        <v>656</v>
      </c>
      <c r="B100" s="151" t="s">
        <v>735</v>
      </c>
      <c r="C100" s="151"/>
      <c r="D100" s="151"/>
      <c r="E100" s="151"/>
      <c r="F100" s="184" t="s">
        <v>783</v>
      </c>
    </row>
    <row r="101" spans="1:6">
      <c r="A101" s="151"/>
      <c r="B101" s="151"/>
      <c r="C101" s="151"/>
      <c r="D101" s="151"/>
      <c r="E101" s="151"/>
      <c r="F101" s="159" t="s">
        <v>812</v>
      </c>
    </row>
    <row r="102" spans="1:6">
      <c r="A102" s="185"/>
      <c r="B102" s="185"/>
      <c r="C102" s="185"/>
      <c r="D102" s="185"/>
      <c r="E102" s="185"/>
      <c r="F102" s="159" t="s">
        <v>813</v>
      </c>
    </row>
    <row r="103" spans="1:6">
      <c r="A103" s="386" t="s">
        <v>768</v>
      </c>
      <c r="B103" s="379" t="s">
        <v>568</v>
      </c>
      <c r="C103" s="379"/>
      <c r="D103" s="379"/>
      <c r="E103" s="379"/>
      <c r="F103" s="52">
        <v>537</v>
      </c>
    </row>
    <row r="104" spans="1:6">
      <c r="A104" s="387"/>
      <c r="B104" s="380"/>
      <c r="C104" s="380"/>
      <c r="D104" s="380"/>
      <c r="E104" s="380"/>
      <c r="F104" s="47">
        <v>0</v>
      </c>
    </row>
    <row r="105" spans="1:6">
      <c r="A105" s="388"/>
      <c r="B105" s="381"/>
      <c r="C105" s="381"/>
      <c r="D105" s="381"/>
      <c r="E105" s="381"/>
      <c r="F105" s="51">
        <f>SUM(F103:F104)</f>
        <v>537</v>
      </c>
    </row>
    <row r="106" spans="1:6" ht="10.5" customHeight="1">
      <c r="A106" s="11"/>
      <c r="B106" s="3"/>
      <c r="C106" s="3"/>
      <c r="D106" s="3"/>
      <c r="E106" s="3"/>
      <c r="F106" s="3"/>
    </row>
    <row r="107" spans="1:6">
      <c r="A107" s="23" t="s">
        <v>818</v>
      </c>
      <c r="B107" s="3"/>
      <c r="C107" s="3"/>
      <c r="D107" s="3"/>
      <c r="E107" s="3"/>
      <c r="F107" s="3"/>
    </row>
    <row r="108" spans="1:6" ht="12" customHeight="1">
      <c r="A108" s="11"/>
      <c r="B108" s="3"/>
      <c r="C108" s="3"/>
      <c r="D108" s="3"/>
      <c r="E108" s="3"/>
      <c r="F108" s="3"/>
    </row>
    <row r="109" spans="1:6" ht="39" customHeight="1">
      <c r="A109" s="360" t="s">
        <v>769</v>
      </c>
      <c r="B109" s="366"/>
      <c r="C109" s="366"/>
      <c r="D109" s="366"/>
      <c r="E109" s="366"/>
      <c r="F109" s="366"/>
    </row>
    <row r="110" spans="1:6" ht="14.25" customHeight="1">
      <c r="A110" s="53"/>
      <c r="B110" s="3"/>
      <c r="C110" s="3"/>
      <c r="D110" s="3"/>
      <c r="E110" s="3"/>
      <c r="F110" s="3"/>
    </row>
    <row r="111" spans="1:6">
      <c r="A111" s="369" t="s">
        <v>822</v>
      </c>
      <c r="B111" s="369"/>
      <c r="C111" s="369"/>
      <c r="D111" s="369"/>
      <c r="E111" s="369"/>
      <c r="F111" s="369"/>
    </row>
    <row r="112" spans="1:6">
      <c r="A112" s="53"/>
      <c r="B112" s="3"/>
      <c r="C112" s="3"/>
      <c r="D112" s="3"/>
      <c r="E112" s="3"/>
      <c r="F112" s="3"/>
    </row>
    <row r="113" spans="1:13" ht="25.5">
      <c r="A113" s="151" t="s">
        <v>823</v>
      </c>
      <c r="B113" s="151" t="s">
        <v>824</v>
      </c>
      <c r="C113" s="151"/>
      <c r="D113" s="186"/>
      <c r="E113" s="159" t="s">
        <v>825</v>
      </c>
    </row>
    <row r="114" spans="1:13" ht="134.25" customHeight="1">
      <c r="A114" s="306" t="s">
        <v>1005</v>
      </c>
      <c r="B114" s="384" t="s">
        <v>1106</v>
      </c>
      <c r="C114" s="385"/>
      <c r="D114" s="385"/>
      <c r="E114" s="307" t="s">
        <v>1105</v>
      </c>
      <c r="F114" s="3"/>
      <c r="K114" s="328"/>
      <c r="L114" s="328"/>
      <c r="M114" s="328"/>
    </row>
    <row r="115" spans="1:13" s="293" customFormat="1" ht="102" customHeight="1">
      <c r="A115" s="326" t="s">
        <v>1006</v>
      </c>
      <c r="B115" s="377" t="s">
        <v>1044</v>
      </c>
      <c r="C115" s="378"/>
      <c r="D115" s="327"/>
      <c r="E115" s="275" t="s">
        <v>1107</v>
      </c>
      <c r="F115" s="3"/>
      <c r="K115" s="394"/>
      <c r="L115" s="395"/>
      <c r="M115" s="395"/>
    </row>
    <row r="116" spans="1:13">
      <c r="A116" s="11"/>
      <c r="B116" s="3"/>
      <c r="C116" s="3"/>
      <c r="D116" s="3"/>
      <c r="E116" s="3"/>
      <c r="F116" s="3"/>
      <c r="K116" s="328"/>
      <c r="L116" s="328"/>
      <c r="M116" s="328"/>
    </row>
    <row r="117" spans="1:13" ht="15" customHeight="1">
      <c r="A117" s="370" t="s">
        <v>204</v>
      </c>
      <c r="B117" s="366"/>
      <c r="C117" s="366"/>
      <c r="D117" s="366"/>
      <c r="E117" s="366"/>
      <c r="F117" s="366"/>
      <c r="K117" s="328"/>
      <c r="L117" s="328"/>
      <c r="M117" s="328"/>
    </row>
    <row r="118" spans="1:13">
      <c r="A118" s="11"/>
      <c r="B118" s="3"/>
      <c r="C118" s="3"/>
      <c r="D118" s="3"/>
      <c r="E118" s="3"/>
      <c r="F118" s="3"/>
    </row>
    <row r="119" spans="1:13" ht="38.25" customHeight="1">
      <c r="A119" s="360" t="s">
        <v>529</v>
      </c>
      <c r="B119" s="366"/>
      <c r="C119" s="366"/>
      <c r="D119" s="366"/>
      <c r="E119" s="366"/>
      <c r="F119" s="366"/>
    </row>
    <row r="120" spans="1:13">
      <c r="A120" s="11"/>
      <c r="B120" s="3"/>
      <c r="C120" s="3"/>
      <c r="D120" s="3"/>
      <c r="E120" s="3"/>
      <c r="F120" s="3"/>
    </row>
    <row r="121" spans="1:13">
      <c r="A121" s="23" t="s">
        <v>810</v>
      </c>
      <c r="B121" s="3"/>
      <c r="C121" s="3"/>
      <c r="D121" s="3"/>
      <c r="E121" s="3"/>
      <c r="F121" s="3"/>
    </row>
    <row r="122" spans="1:13">
      <c r="A122" s="11"/>
      <c r="B122" s="3"/>
      <c r="C122" s="3"/>
      <c r="D122" s="3"/>
      <c r="E122" s="3"/>
      <c r="F122" s="3"/>
    </row>
    <row r="123" spans="1:13" ht="12.75" customHeight="1">
      <c r="A123" s="151"/>
      <c r="B123" s="151"/>
      <c r="C123" s="151"/>
      <c r="D123" s="151"/>
      <c r="E123" s="151"/>
      <c r="F123" s="183" t="s">
        <v>811</v>
      </c>
    </row>
    <row r="124" spans="1:13">
      <c r="A124" s="151" t="s">
        <v>656</v>
      </c>
      <c r="B124" s="151" t="s">
        <v>735</v>
      </c>
      <c r="C124" s="151"/>
      <c r="D124" s="151"/>
      <c r="E124" s="151"/>
      <c r="F124" s="184" t="s">
        <v>783</v>
      </c>
    </row>
    <row r="125" spans="1:13">
      <c r="A125" s="151"/>
      <c r="B125" s="151"/>
      <c r="C125" s="151"/>
      <c r="D125" s="151"/>
      <c r="E125" s="151"/>
      <c r="F125" s="159" t="s">
        <v>812</v>
      </c>
    </row>
    <row r="126" spans="1:13">
      <c r="A126" s="185"/>
      <c r="B126" s="185"/>
      <c r="C126" s="185"/>
      <c r="D126" s="185"/>
      <c r="E126" s="185"/>
      <c r="F126" s="159" t="s">
        <v>813</v>
      </c>
    </row>
    <row r="127" spans="1:13">
      <c r="A127" s="374" t="s">
        <v>770</v>
      </c>
      <c r="B127" s="375" t="s">
        <v>530</v>
      </c>
      <c r="C127" s="375"/>
      <c r="D127" s="375"/>
      <c r="E127" s="375"/>
      <c r="F127" s="45">
        <v>2003</v>
      </c>
    </row>
    <row r="128" spans="1:13">
      <c r="A128" s="374"/>
      <c r="B128" s="375"/>
      <c r="C128" s="375"/>
      <c r="D128" s="375"/>
      <c r="E128" s="375"/>
      <c r="F128" s="47">
        <v>-345</v>
      </c>
    </row>
    <row r="129" spans="1:6" ht="38.25" customHeight="1">
      <c r="A129" s="374"/>
      <c r="B129" s="375"/>
      <c r="C129" s="375"/>
      <c r="D129" s="375"/>
      <c r="E129" s="375"/>
      <c r="F129" s="46">
        <f>SUM(F127:F128)</f>
        <v>1658</v>
      </c>
    </row>
    <row r="130" spans="1:6">
      <c r="A130" s="374" t="s">
        <v>771</v>
      </c>
      <c r="B130" s="375" t="s">
        <v>531</v>
      </c>
      <c r="C130" s="375"/>
      <c r="D130" s="375"/>
      <c r="E130" s="375"/>
      <c r="F130" s="45">
        <v>1729</v>
      </c>
    </row>
    <row r="131" spans="1:6">
      <c r="A131" s="374"/>
      <c r="B131" s="375"/>
      <c r="C131" s="375"/>
      <c r="D131" s="375"/>
      <c r="E131" s="375"/>
      <c r="F131" s="47">
        <v>0</v>
      </c>
    </row>
    <row r="132" spans="1:6" ht="27" customHeight="1">
      <c r="A132" s="374"/>
      <c r="B132" s="375"/>
      <c r="C132" s="375"/>
      <c r="D132" s="375"/>
      <c r="E132" s="375"/>
      <c r="F132" s="46">
        <f>SUM(F130:F131)</f>
        <v>1729</v>
      </c>
    </row>
    <row r="133" spans="1:6">
      <c r="A133" s="374" t="s">
        <v>532</v>
      </c>
      <c r="B133" s="375" t="s">
        <v>533</v>
      </c>
      <c r="C133" s="376"/>
      <c r="D133" s="376"/>
      <c r="E133" s="376"/>
      <c r="F133" s="52">
        <v>806</v>
      </c>
    </row>
    <row r="134" spans="1:6">
      <c r="A134" s="374"/>
      <c r="B134" s="375"/>
      <c r="C134" s="376"/>
      <c r="D134" s="376"/>
      <c r="E134" s="376"/>
      <c r="F134" s="47">
        <v>0</v>
      </c>
    </row>
    <row r="135" spans="1:6" ht="50.25" customHeight="1">
      <c r="A135" s="374"/>
      <c r="B135" s="375"/>
      <c r="C135" s="376"/>
      <c r="D135" s="376"/>
      <c r="E135" s="376"/>
      <c r="F135" s="51">
        <f>SUM(F133:F134)</f>
        <v>806</v>
      </c>
    </row>
    <row r="136" spans="1:6">
      <c r="A136" s="374" t="s">
        <v>534</v>
      </c>
      <c r="B136" s="375" t="s">
        <v>535</v>
      </c>
      <c r="C136" s="376"/>
      <c r="D136" s="376"/>
      <c r="E136" s="376"/>
      <c r="F136" s="45">
        <v>2350</v>
      </c>
    </row>
    <row r="137" spans="1:6">
      <c r="A137" s="374"/>
      <c r="B137" s="375"/>
      <c r="C137" s="376"/>
      <c r="D137" s="376"/>
      <c r="E137" s="376"/>
      <c r="F137" s="50">
        <v>-3621</v>
      </c>
    </row>
    <row r="138" spans="1:6" ht="26.25" customHeight="1">
      <c r="A138" s="374"/>
      <c r="B138" s="375"/>
      <c r="C138" s="376"/>
      <c r="D138" s="376"/>
      <c r="E138" s="376"/>
      <c r="F138" s="46">
        <f>SUM(F136:F137)</f>
        <v>-1271</v>
      </c>
    </row>
    <row r="139" spans="1:6">
      <c r="A139" s="374" t="s">
        <v>536</v>
      </c>
      <c r="B139" s="375" t="s">
        <v>537</v>
      </c>
      <c r="C139" s="376"/>
      <c r="D139" s="376"/>
      <c r="E139" s="376"/>
      <c r="F139" s="52">
        <v>268</v>
      </c>
    </row>
    <row r="140" spans="1:6">
      <c r="A140" s="374"/>
      <c r="B140" s="375"/>
      <c r="C140" s="376"/>
      <c r="D140" s="376"/>
      <c r="E140" s="376"/>
      <c r="F140" s="47">
        <v>0</v>
      </c>
    </row>
    <row r="141" spans="1:6">
      <c r="A141" s="374"/>
      <c r="B141" s="375"/>
      <c r="C141" s="376"/>
      <c r="D141" s="376"/>
      <c r="E141" s="376"/>
      <c r="F141" s="51">
        <f>SUM(F139:F140)</f>
        <v>268</v>
      </c>
    </row>
    <row r="142" spans="1:6">
      <c r="A142" s="374" t="s">
        <v>538</v>
      </c>
      <c r="B142" s="375" t="s">
        <v>394</v>
      </c>
      <c r="C142" s="376"/>
      <c r="D142" s="376"/>
      <c r="E142" s="376"/>
      <c r="F142" s="45">
        <v>2233</v>
      </c>
    </row>
    <row r="143" spans="1:6">
      <c r="A143" s="374"/>
      <c r="B143" s="375"/>
      <c r="C143" s="376"/>
      <c r="D143" s="376"/>
      <c r="E143" s="376"/>
      <c r="F143" s="47">
        <v>-280</v>
      </c>
    </row>
    <row r="144" spans="1:6" ht="27" customHeight="1">
      <c r="A144" s="374"/>
      <c r="B144" s="375"/>
      <c r="C144" s="376"/>
      <c r="D144" s="376"/>
      <c r="E144" s="376"/>
      <c r="F144" s="46">
        <f>SUM(F142:F143)</f>
        <v>1953</v>
      </c>
    </row>
    <row r="145" spans="1:6">
      <c r="A145" s="374" t="s">
        <v>395</v>
      </c>
      <c r="B145" s="375" t="s">
        <v>396</v>
      </c>
      <c r="C145" s="376"/>
      <c r="D145" s="376"/>
      <c r="E145" s="376"/>
      <c r="F145" s="52">
        <v>513</v>
      </c>
    </row>
    <row r="146" spans="1:6">
      <c r="A146" s="374"/>
      <c r="B146" s="375"/>
      <c r="C146" s="376"/>
      <c r="D146" s="376"/>
      <c r="E146" s="376"/>
      <c r="F146" s="47">
        <v>0</v>
      </c>
    </row>
    <row r="147" spans="1:6" ht="26.25" customHeight="1">
      <c r="A147" s="374"/>
      <c r="B147" s="375"/>
      <c r="C147" s="376"/>
      <c r="D147" s="376"/>
      <c r="E147" s="376"/>
      <c r="F147" s="51">
        <f>SUM(F145:F146)</f>
        <v>513</v>
      </c>
    </row>
    <row r="148" spans="1:6">
      <c r="A148" s="11"/>
      <c r="B148" s="3"/>
      <c r="C148" s="3"/>
      <c r="D148" s="3"/>
      <c r="E148" s="3"/>
      <c r="F148" s="3"/>
    </row>
    <row r="149" spans="1:6">
      <c r="A149" s="336" t="s">
        <v>818</v>
      </c>
      <c r="B149" s="3"/>
      <c r="C149" s="3"/>
      <c r="D149" s="3"/>
      <c r="E149" s="3"/>
      <c r="F149" s="3"/>
    </row>
    <row r="150" spans="1:6">
      <c r="A150" s="11"/>
      <c r="B150" s="3"/>
      <c r="C150" s="3"/>
      <c r="D150" s="3"/>
      <c r="E150" s="3"/>
      <c r="F150" s="3"/>
    </row>
    <row r="151" spans="1:6" ht="51.75" customHeight="1">
      <c r="A151" s="359" t="s">
        <v>1168</v>
      </c>
      <c r="B151" s="366"/>
      <c r="C151" s="366"/>
      <c r="D151" s="366"/>
      <c r="E151" s="366"/>
      <c r="F151" s="366"/>
    </row>
    <row r="152" spans="1:6" ht="64.5" customHeight="1">
      <c r="A152" s="359" t="s">
        <v>772</v>
      </c>
      <c r="B152" s="366"/>
      <c r="C152" s="366"/>
      <c r="D152" s="366"/>
      <c r="E152" s="366"/>
      <c r="F152" s="366"/>
    </row>
    <row r="153" spans="1:6">
      <c r="A153" s="3"/>
      <c r="B153" s="3"/>
      <c r="C153" s="3"/>
      <c r="D153" s="3"/>
      <c r="E153" s="3"/>
      <c r="F153" s="3"/>
    </row>
    <row r="154" spans="1:6">
      <c r="A154" s="369" t="s">
        <v>822</v>
      </c>
      <c r="B154" s="366"/>
      <c r="C154" s="366"/>
      <c r="D154" s="366"/>
      <c r="E154" s="366"/>
      <c r="F154" s="366"/>
    </row>
    <row r="155" spans="1:6">
      <c r="A155" s="11"/>
      <c r="B155" s="3"/>
      <c r="C155" s="3"/>
      <c r="D155" s="3"/>
      <c r="E155" s="3"/>
      <c r="F155" s="3"/>
    </row>
    <row r="156" spans="1:6" ht="25.5">
      <c r="A156" s="151" t="s">
        <v>823</v>
      </c>
      <c r="B156" s="151" t="s">
        <v>824</v>
      </c>
      <c r="C156" s="151"/>
      <c r="D156" s="186"/>
      <c r="E156" s="159" t="s">
        <v>825</v>
      </c>
    </row>
    <row r="157" spans="1:6" ht="127.5" customHeight="1">
      <c r="A157" s="305" t="s">
        <v>1007</v>
      </c>
      <c r="B157" s="377" t="s">
        <v>1008</v>
      </c>
      <c r="C157" s="378"/>
      <c r="D157" s="378"/>
      <c r="E157" s="275" t="s">
        <v>1009</v>
      </c>
      <c r="F157" s="3"/>
    </row>
    <row r="158" spans="1:6" ht="104.25" customHeight="1">
      <c r="A158" s="305" t="s">
        <v>1010</v>
      </c>
      <c r="B158" s="377" t="s">
        <v>1011</v>
      </c>
      <c r="C158" s="378"/>
      <c r="D158" s="378"/>
      <c r="E158" s="308" t="s">
        <v>1108</v>
      </c>
      <c r="F158" s="3"/>
    </row>
    <row r="159" spans="1:6" ht="126" customHeight="1">
      <c r="A159" s="305" t="s">
        <v>1007</v>
      </c>
      <c r="B159" s="377" t="s">
        <v>1008</v>
      </c>
      <c r="C159" s="378"/>
      <c r="D159" s="378"/>
      <c r="E159" s="308" t="s">
        <v>1009</v>
      </c>
      <c r="F159" s="3"/>
    </row>
    <row r="160" spans="1:6">
      <c r="A160" s="11"/>
      <c r="B160" s="3"/>
      <c r="C160" s="3"/>
      <c r="D160" s="3"/>
      <c r="E160" s="3"/>
      <c r="F160" s="3"/>
    </row>
    <row r="161" spans="1:6" ht="15" customHeight="1">
      <c r="A161" s="370" t="s">
        <v>205</v>
      </c>
      <c r="B161" s="366"/>
      <c r="C161" s="366"/>
      <c r="D161" s="366"/>
      <c r="E161" s="366"/>
      <c r="F161" s="366"/>
    </row>
    <row r="162" spans="1:6">
      <c r="A162" s="11"/>
      <c r="B162" s="3"/>
      <c r="C162" s="3"/>
      <c r="D162" s="3"/>
      <c r="E162" s="3"/>
      <c r="F162" s="3"/>
    </row>
    <row r="163" spans="1:6" ht="38.25" customHeight="1">
      <c r="A163" s="360" t="s">
        <v>721</v>
      </c>
      <c r="B163" s="366"/>
      <c r="C163" s="366"/>
      <c r="D163" s="366"/>
      <c r="E163" s="366"/>
      <c r="F163" s="366"/>
    </row>
    <row r="164" spans="1:6">
      <c r="A164" s="11"/>
      <c r="B164" s="3"/>
      <c r="C164" s="3"/>
      <c r="D164" s="3"/>
      <c r="E164" s="3"/>
      <c r="F164" s="3"/>
    </row>
    <row r="165" spans="1:6">
      <c r="A165" s="23" t="s">
        <v>810</v>
      </c>
      <c r="B165" s="3"/>
      <c r="C165" s="3"/>
      <c r="D165" s="3"/>
      <c r="E165" s="3"/>
      <c r="F165" s="3"/>
    </row>
    <row r="166" spans="1:6">
      <c r="A166" s="11"/>
      <c r="B166" s="3"/>
      <c r="C166" s="3"/>
      <c r="D166" s="3"/>
      <c r="E166" s="3"/>
      <c r="F166" s="3"/>
    </row>
    <row r="167" spans="1:6" ht="12.75" customHeight="1">
      <c r="A167" s="151"/>
      <c r="B167" s="151"/>
      <c r="C167" s="151"/>
      <c r="D167" s="151"/>
      <c r="E167" s="151"/>
      <c r="F167" s="183" t="s">
        <v>811</v>
      </c>
    </row>
    <row r="168" spans="1:6">
      <c r="A168" s="151" t="s">
        <v>656</v>
      </c>
      <c r="B168" s="151" t="s">
        <v>735</v>
      </c>
      <c r="C168" s="151"/>
      <c r="D168" s="151"/>
      <c r="E168" s="151"/>
      <c r="F168" s="184" t="s">
        <v>783</v>
      </c>
    </row>
    <row r="169" spans="1:6">
      <c r="A169" s="151"/>
      <c r="B169" s="151"/>
      <c r="C169" s="151"/>
      <c r="D169" s="151"/>
      <c r="E169" s="151"/>
      <c r="F169" s="159" t="s">
        <v>812</v>
      </c>
    </row>
    <row r="170" spans="1:6">
      <c r="A170" s="185"/>
      <c r="B170" s="185"/>
      <c r="C170" s="185"/>
      <c r="D170" s="185"/>
      <c r="E170" s="185"/>
      <c r="F170" s="159" t="s">
        <v>813</v>
      </c>
    </row>
    <row r="171" spans="1:6">
      <c r="A171" s="374" t="s">
        <v>773</v>
      </c>
      <c r="B171" s="375" t="s">
        <v>730</v>
      </c>
      <c r="C171" s="375"/>
      <c r="D171" s="375"/>
      <c r="E171" s="375"/>
      <c r="F171" s="45">
        <v>2369</v>
      </c>
    </row>
    <row r="172" spans="1:6">
      <c r="A172" s="374"/>
      <c r="B172" s="375"/>
      <c r="C172" s="375"/>
      <c r="D172" s="375"/>
      <c r="E172" s="375"/>
      <c r="F172" s="47">
        <v>0</v>
      </c>
    </row>
    <row r="173" spans="1:6" ht="63.75" customHeight="1">
      <c r="A173" s="374"/>
      <c r="B173" s="375"/>
      <c r="C173" s="375"/>
      <c r="D173" s="375"/>
      <c r="E173" s="375"/>
      <c r="F173" s="46">
        <f>SUM(F171:F172)</f>
        <v>2369</v>
      </c>
    </row>
    <row r="174" spans="1:6">
      <c r="A174" s="374" t="s">
        <v>774</v>
      </c>
      <c r="B174" s="375" t="s">
        <v>731</v>
      </c>
      <c r="C174" s="376"/>
      <c r="D174" s="376"/>
      <c r="E174" s="376"/>
      <c r="F174" s="52">
        <v>351</v>
      </c>
    </row>
    <row r="175" spans="1:6">
      <c r="A175" s="374"/>
      <c r="B175" s="375"/>
      <c r="C175" s="376"/>
      <c r="D175" s="376"/>
      <c r="E175" s="376"/>
      <c r="F175" s="47">
        <v>0</v>
      </c>
    </row>
    <row r="176" spans="1:6">
      <c r="A176" s="374"/>
      <c r="B176" s="375"/>
      <c r="C176" s="376"/>
      <c r="D176" s="376"/>
      <c r="E176" s="376"/>
      <c r="F176" s="51">
        <f>SUM(F174:F175)</f>
        <v>351</v>
      </c>
    </row>
    <row r="177" spans="1:6">
      <c r="A177" s="11"/>
      <c r="B177" s="3"/>
      <c r="C177" s="3"/>
      <c r="D177" s="3"/>
      <c r="E177" s="3"/>
      <c r="F177" s="3"/>
    </row>
    <row r="178" spans="1:6">
      <c r="A178" s="23" t="s">
        <v>818</v>
      </c>
      <c r="B178" s="3"/>
      <c r="C178" s="3"/>
      <c r="D178" s="3"/>
      <c r="E178" s="3"/>
      <c r="F178" s="3"/>
    </row>
    <row r="179" spans="1:6">
      <c r="A179" s="11"/>
      <c r="B179" s="3"/>
      <c r="C179" s="3"/>
      <c r="D179" s="3"/>
      <c r="E179" s="3"/>
      <c r="F179" s="3"/>
    </row>
    <row r="180" spans="1:6" ht="26.25" customHeight="1">
      <c r="A180" s="360" t="s">
        <v>775</v>
      </c>
      <c r="B180" s="366"/>
      <c r="C180" s="366"/>
      <c r="D180" s="366"/>
      <c r="E180" s="366"/>
      <c r="F180" s="366"/>
    </row>
    <row r="181" spans="1:6" ht="37.5" customHeight="1">
      <c r="A181" s="359" t="s">
        <v>1031</v>
      </c>
      <c r="B181" s="366"/>
      <c r="C181" s="366"/>
      <c r="D181" s="366"/>
      <c r="E181" s="366"/>
      <c r="F181" s="366"/>
    </row>
    <row r="182" spans="1:6">
      <c r="A182" s="3"/>
      <c r="B182" s="3"/>
      <c r="C182" s="3"/>
      <c r="D182" s="3"/>
      <c r="E182" s="3"/>
      <c r="F182" s="3"/>
    </row>
    <row r="183" spans="1:6">
      <c r="A183" s="369" t="s">
        <v>822</v>
      </c>
      <c r="B183" s="366"/>
      <c r="C183" s="366"/>
      <c r="D183" s="366"/>
      <c r="E183" s="366"/>
      <c r="F183" s="366"/>
    </row>
    <row r="184" spans="1:6">
      <c r="A184" s="11"/>
      <c r="B184" s="3"/>
      <c r="C184" s="3"/>
      <c r="D184" s="3"/>
      <c r="E184" s="3"/>
      <c r="F184" s="3"/>
    </row>
    <row r="185" spans="1:6" ht="25.5">
      <c r="A185" s="151" t="s">
        <v>823</v>
      </c>
      <c r="B185" s="151" t="s">
        <v>824</v>
      </c>
      <c r="C185" s="151"/>
      <c r="D185" s="186"/>
      <c r="E185" s="159" t="s">
        <v>825</v>
      </c>
    </row>
    <row r="186" spans="1:6" ht="114" customHeight="1">
      <c r="A186" s="305" t="s">
        <v>1012</v>
      </c>
      <c r="B186" s="377" t="s">
        <v>1035</v>
      </c>
      <c r="C186" s="378"/>
      <c r="D186" s="378"/>
      <c r="E186" s="275" t="s">
        <v>1109</v>
      </c>
      <c r="F186" s="3"/>
    </row>
    <row r="187" spans="1:6" ht="102" customHeight="1">
      <c r="A187" s="306" t="s">
        <v>1013</v>
      </c>
      <c r="B187" s="384" t="s">
        <v>1036</v>
      </c>
      <c r="C187" s="385"/>
      <c r="D187" s="385"/>
      <c r="E187" s="309" t="s">
        <v>1110</v>
      </c>
      <c r="F187" s="3"/>
    </row>
    <row r="188" spans="1:6" ht="33.75" customHeight="1">
      <c r="A188" s="11"/>
      <c r="B188" s="3"/>
      <c r="C188" s="3"/>
      <c r="D188" s="3"/>
      <c r="E188" s="3"/>
      <c r="F188" s="3"/>
    </row>
    <row r="189" spans="1:6" ht="15" customHeight="1">
      <c r="A189" s="370" t="s">
        <v>206</v>
      </c>
      <c r="B189" s="366"/>
      <c r="C189" s="366"/>
      <c r="D189" s="366"/>
      <c r="E189" s="366"/>
      <c r="F189" s="366"/>
    </row>
    <row r="190" spans="1:6">
      <c r="A190" s="11"/>
      <c r="B190" s="3"/>
      <c r="C190" s="3"/>
      <c r="D190" s="3"/>
      <c r="E190" s="3"/>
      <c r="F190" s="3"/>
    </row>
    <row r="191" spans="1:6" ht="38.25" customHeight="1">
      <c r="A191" s="360" t="s">
        <v>138</v>
      </c>
      <c r="B191" s="366"/>
      <c r="C191" s="366"/>
      <c r="D191" s="366"/>
      <c r="E191" s="366"/>
      <c r="F191" s="366"/>
    </row>
    <row r="192" spans="1:6">
      <c r="A192" s="11"/>
      <c r="B192" s="3"/>
      <c r="C192" s="3"/>
      <c r="D192" s="3"/>
      <c r="E192" s="3"/>
      <c r="F192" s="3"/>
    </row>
    <row r="193" spans="1:6">
      <c r="A193" s="23" t="s">
        <v>810</v>
      </c>
      <c r="B193" s="3"/>
      <c r="C193" s="3"/>
      <c r="D193" s="3"/>
      <c r="E193" s="3"/>
      <c r="F193" s="3"/>
    </row>
    <row r="194" spans="1:6">
      <c r="A194" s="11"/>
      <c r="B194" s="3"/>
      <c r="C194" s="3"/>
      <c r="D194" s="3"/>
      <c r="E194" s="3"/>
      <c r="F194" s="3"/>
    </row>
    <row r="195" spans="1:6" ht="12.75" customHeight="1">
      <c r="A195" s="151"/>
      <c r="B195" s="151"/>
      <c r="C195" s="151"/>
      <c r="D195" s="151"/>
      <c r="E195" s="151"/>
      <c r="F195" s="183" t="s">
        <v>811</v>
      </c>
    </row>
    <row r="196" spans="1:6">
      <c r="A196" s="151" t="s">
        <v>656</v>
      </c>
      <c r="B196" s="151" t="s">
        <v>735</v>
      </c>
      <c r="C196" s="151"/>
      <c r="D196" s="151"/>
      <c r="E196" s="151"/>
      <c r="F196" s="184" t="s">
        <v>783</v>
      </c>
    </row>
    <row r="197" spans="1:6">
      <c r="A197" s="151"/>
      <c r="B197" s="151"/>
      <c r="C197" s="151"/>
      <c r="D197" s="151"/>
      <c r="E197" s="151"/>
      <c r="F197" s="159" t="s">
        <v>812</v>
      </c>
    </row>
    <row r="198" spans="1:6">
      <c r="A198" s="185"/>
      <c r="B198" s="185"/>
      <c r="C198" s="185"/>
      <c r="D198" s="185"/>
      <c r="E198" s="185"/>
      <c r="F198" s="159" t="s">
        <v>813</v>
      </c>
    </row>
    <row r="199" spans="1:6">
      <c r="A199" s="374" t="s">
        <v>139</v>
      </c>
      <c r="B199" s="375" t="s">
        <v>140</v>
      </c>
      <c r="C199" s="375"/>
      <c r="D199" s="375"/>
      <c r="E199" s="375"/>
      <c r="F199" s="52">
        <v>554</v>
      </c>
    </row>
    <row r="200" spans="1:6">
      <c r="A200" s="374"/>
      <c r="B200" s="375"/>
      <c r="C200" s="375"/>
      <c r="D200" s="375"/>
      <c r="E200" s="375"/>
      <c r="F200" s="47">
        <v>0</v>
      </c>
    </row>
    <row r="201" spans="1:6" ht="39.75" customHeight="1">
      <c r="A201" s="374"/>
      <c r="B201" s="375"/>
      <c r="C201" s="375"/>
      <c r="D201" s="375"/>
      <c r="E201" s="375"/>
      <c r="F201" s="51">
        <f>SUM(F199:F200)</f>
        <v>554</v>
      </c>
    </row>
    <row r="202" spans="1:6">
      <c r="A202" s="374" t="s">
        <v>184</v>
      </c>
      <c r="B202" s="375" t="s">
        <v>230</v>
      </c>
      <c r="C202" s="376"/>
      <c r="D202" s="376"/>
      <c r="E202" s="376"/>
      <c r="F202" s="45">
        <v>2358</v>
      </c>
    </row>
    <row r="203" spans="1:6">
      <c r="A203" s="374"/>
      <c r="B203" s="375"/>
      <c r="C203" s="376"/>
      <c r="D203" s="376"/>
      <c r="E203" s="376"/>
      <c r="F203" s="47">
        <v>-697</v>
      </c>
    </row>
    <row r="204" spans="1:6" ht="91.5" customHeight="1">
      <c r="A204" s="374"/>
      <c r="B204" s="375"/>
      <c r="C204" s="376"/>
      <c r="D204" s="376"/>
      <c r="E204" s="376"/>
      <c r="F204" s="46">
        <f>SUM(F202:F203)</f>
        <v>1661</v>
      </c>
    </row>
    <row r="205" spans="1:6">
      <c r="A205" s="374" t="s">
        <v>185</v>
      </c>
      <c r="B205" s="375" t="s">
        <v>397</v>
      </c>
      <c r="C205" s="376"/>
      <c r="D205" s="376"/>
      <c r="E205" s="376"/>
      <c r="F205" s="45">
        <v>3964</v>
      </c>
    </row>
    <row r="206" spans="1:6">
      <c r="A206" s="374"/>
      <c r="B206" s="375"/>
      <c r="C206" s="376"/>
      <c r="D206" s="376"/>
      <c r="E206" s="376"/>
      <c r="F206" s="47">
        <v>0</v>
      </c>
    </row>
    <row r="207" spans="1:6" ht="76.5" customHeight="1">
      <c r="A207" s="374"/>
      <c r="B207" s="375"/>
      <c r="C207" s="376"/>
      <c r="D207" s="376"/>
      <c r="E207" s="376"/>
      <c r="F207" s="46">
        <f>SUM(F205:F206)</f>
        <v>3964</v>
      </c>
    </row>
    <row r="208" spans="1:6">
      <c r="A208" s="374" t="s">
        <v>398</v>
      </c>
      <c r="B208" s="375" t="s">
        <v>399</v>
      </c>
      <c r="C208" s="376"/>
      <c r="D208" s="376"/>
      <c r="E208" s="376"/>
      <c r="F208" s="52">
        <v>511</v>
      </c>
    </row>
    <row r="209" spans="1:6">
      <c r="A209" s="374"/>
      <c r="B209" s="375"/>
      <c r="C209" s="376"/>
      <c r="D209" s="376"/>
      <c r="E209" s="376"/>
      <c r="F209" s="47">
        <v>0</v>
      </c>
    </row>
    <row r="210" spans="1:6" ht="51" customHeight="1">
      <c r="A210" s="374"/>
      <c r="B210" s="375"/>
      <c r="C210" s="376"/>
      <c r="D210" s="376"/>
      <c r="E210" s="376"/>
      <c r="F210" s="51">
        <f>SUM(F208:F209)</f>
        <v>511</v>
      </c>
    </row>
    <row r="211" spans="1:6">
      <c r="A211" s="374" t="s">
        <v>400</v>
      </c>
      <c r="B211" s="375" t="s">
        <v>524</v>
      </c>
      <c r="C211" s="376"/>
      <c r="D211" s="376"/>
      <c r="E211" s="376"/>
      <c r="F211" s="52">
        <v>985</v>
      </c>
    </row>
    <row r="212" spans="1:6">
      <c r="A212" s="374"/>
      <c r="B212" s="375"/>
      <c r="C212" s="376"/>
      <c r="D212" s="376"/>
      <c r="E212" s="376"/>
      <c r="F212" s="47">
        <v>0</v>
      </c>
    </row>
    <row r="213" spans="1:6" ht="39.75" customHeight="1">
      <c r="A213" s="374"/>
      <c r="B213" s="375"/>
      <c r="C213" s="376"/>
      <c r="D213" s="376"/>
      <c r="E213" s="376"/>
      <c r="F213" s="51">
        <f>SUM(F211:F212)</f>
        <v>985</v>
      </c>
    </row>
    <row r="214" spans="1:6">
      <c r="A214" s="374" t="s">
        <v>186</v>
      </c>
      <c r="B214" s="375" t="s">
        <v>525</v>
      </c>
      <c r="C214" s="376"/>
      <c r="D214" s="376"/>
      <c r="E214" s="376"/>
      <c r="F214" s="45">
        <v>6596</v>
      </c>
    </row>
    <row r="215" spans="1:6">
      <c r="A215" s="374"/>
      <c r="B215" s="375"/>
      <c r="C215" s="376"/>
      <c r="D215" s="376"/>
      <c r="E215" s="376"/>
      <c r="F215" s="47">
        <v>-212</v>
      </c>
    </row>
    <row r="216" spans="1:6" ht="26.25" customHeight="1">
      <c r="A216" s="374"/>
      <c r="B216" s="375"/>
      <c r="C216" s="376"/>
      <c r="D216" s="376"/>
      <c r="E216" s="376"/>
      <c r="F216" s="46">
        <f>SUM(F214:F215)</f>
        <v>6384</v>
      </c>
    </row>
    <row r="217" spans="1:6">
      <c r="A217" s="374" t="s">
        <v>187</v>
      </c>
      <c r="B217" s="375" t="s">
        <v>526</v>
      </c>
      <c r="C217" s="376"/>
      <c r="D217" s="376"/>
      <c r="E217" s="376"/>
      <c r="F217" s="45">
        <v>3406</v>
      </c>
    </row>
    <row r="218" spans="1:6">
      <c r="A218" s="374"/>
      <c r="B218" s="375"/>
      <c r="C218" s="376"/>
      <c r="D218" s="376"/>
      <c r="E218" s="376"/>
      <c r="F218" s="50">
        <v>-1380</v>
      </c>
    </row>
    <row r="219" spans="1:6" ht="13.5" customHeight="1">
      <c r="A219" s="374"/>
      <c r="B219" s="375"/>
      <c r="C219" s="376"/>
      <c r="D219" s="376"/>
      <c r="E219" s="376"/>
      <c r="F219" s="46">
        <f>SUM(F217:F218)</f>
        <v>2026</v>
      </c>
    </row>
    <row r="220" spans="1:6">
      <c r="A220" s="374" t="s">
        <v>188</v>
      </c>
      <c r="B220" s="375" t="s">
        <v>527</v>
      </c>
      <c r="C220" s="376"/>
      <c r="D220" s="376"/>
      <c r="E220" s="376"/>
      <c r="F220" s="52">
        <v>396</v>
      </c>
    </row>
    <row r="221" spans="1:6">
      <c r="A221" s="374"/>
      <c r="B221" s="375"/>
      <c r="C221" s="376"/>
      <c r="D221" s="376"/>
      <c r="E221" s="376"/>
      <c r="F221" s="47">
        <v>-36</v>
      </c>
    </row>
    <row r="222" spans="1:6" ht="51" customHeight="1">
      <c r="A222" s="374"/>
      <c r="B222" s="375"/>
      <c r="C222" s="376"/>
      <c r="D222" s="376"/>
      <c r="E222" s="376"/>
      <c r="F222" s="51">
        <f>SUM(F220:F221)</f>
        <v>360</v>
      </c>
    </row>
    <row r="223" spans="1:6">
      <c r="A223" s="374" t="s">
        <v>189</v>
      </c>
      <c r="B223" s="375" t="s">
        <v>528</v>
      </c>
      <c r="C223" s="376"/>
      <c r="D223" s="376"/>
      <c r="E223" s="376"/>
      <c r="F223" s="45">
        <v>1425</v>
      </c>
    </row>
    <row r="224" spans="1:6">
      <c r="A224" s="374"/>
      <c r="B224" s="375"/>
      <c r="C224" s="376"/>
      <c r="D224" s="376"/>
      <c r="E224" s="376"/>
      <c r="F224" s="47">
        <v>-652</v>
      </c>
    </row>
    <row r="225" spans="1:6" ht="90.75" customHeight="1">
      <c r="A225" s="374"/>
      <c r="B225" s="375"/>
      <c r="C225" s="376"/>
      <c r="D225" s="376"/>
      <c r="E225" s="376"/>
      <c r="F225" s="46">
        <f>SUM(F223:F224)</f>
        <v>773</v>
      </c>
    </row>
    <row r="226" spans="1:6">
      <c r="A226" s="374" t="s">
        <v>190</v>
      </c>
      <c r="B226" s="375" t="s">
        <v>743</v>
      </c>
      <c r="C226" s="376"/>
      <c r="D226" s="376"/>
      <c r="E226" s="376"/>
      <c r="F226" s="52">
        <v>624</v>
      </c>
    </row>
    <row r="227" spans="1:6">
      <c r="A227" s="374"/>
      <c r="B227" s="375"/>
      <c r="C227" s="376"/>
      <c r="D227" s="376"/>
      <c r="E227" s="376"/>
      <c r="F227" s="47">
        <v>-340</v>
      </c>
    </row>
    <row r="228" spans="1:6" ht="27" customHeight="1">
      <c r="A228" s="374"/>
      <c r="B228" s="375"/>
      <c r="C228" s="376"/>
      <c r="D228" s="376"/>
      <c r="E228" s="376"/>
      <c r="F228" s="51">
        <f>SUM(F226:F227)</f>
        <v>284</v>
      </c>
    </row>
    <row r="229" spans="1:6">
      <c r="A229" s="374" t="s">
        <v>744</v>
      </c>
      <c r="B229" s="375" t="s">
        <v>745</v>
      </c>
      <c r="C229" s="376"/>
      <c r="D229" s="376"/>
      <c r="E229" s="376"/>
      <c r="F229" s="52">
        <v>746</v>
      </c>
    </row>
    <row r="230" spans="1:6">
      <c r="A230" s="374"/>
      <c r="B230" s="375"/>
      <c r="C230" s="376"/>
      <c r="D230" s="376"/>
      <c r="E230" s="376"/>
      <c r="F230" s="47">
        <v>-314</v>
      </c>
    </row>
    <row r="231" spans="1:6" ht="39" customHeight="1">
      <c r="A231" s="374"/>
      <c r="B231" s="375"/>
      <c r="C231" s="376"/>
      <c r="D231" s="376"/>
      <c r="E231" s="376"/>
      <c r="F231" s="51">
        <f>SUM(F229:F230)</f>
        <v>432</v>
      </c>
    </row>
    <row r="232" spans="1:6">
      <c r="A232" s="11"/>
      <c r="B232" s="3"/>
      <c r="C232" s="3"/>
      <c r="D232" s="3"/>
      <c r="E232" s="3"/>
      <c r="F232" s="3"/>
    </row>
    <row r="233" spans="1:6">
      <c r="A233" s="23" t="s">
        <v>818</v>
      </c>
      <c r="B233" s="3"/>
      <c r="C233" s="3"/>
      <c r="D233" s="3"/>
      <c r="E233" s="3"/>
      <c r="F233" s="3"/>
    </row>
    <row r="234" spans="1:6">
      <c r="A234" s="11"/>
      <c r="B234" s="3"/>
      <c r="C234" s="3"/>
      <c r="D234" s="3"/>
      <c r="E234" s="3"/>
      <c r="F234" s="3"/>
    </row>
    <row r="235" spans="1:6" ht="38.25" customHeight="1">
      <c r="A235" s="363" t="s">
        <v>1173</v>
      </c>
      <c r="B235" s="366"/>
      <c r="C235" s="366"/>
      <c r="D235" s="366"/>
      <c r="E235" s="366"/>
      <c r="F235" s="366"/>
    </row>
    <row r="236" spans="1:6" ht="38.25" customHeight="1">
      <c r="A236" s="359" t="s">
        <v>1111</v>
      </c>
      <c r="B236" s="366"/>
      <c r="C236" s="366"/>
      <c r="D236" s="366"/>
      <c r="E236" s="366"/>
      <c r="F236" s="366"/>
    </row>
    <row r="237" spans="1:6" ht="63" customHeight="1">
      <c r="A237" s="360" t="s">
        <v>220</v>
      </c>
      <c r="B237" s="366"/>
      <c r="C237" s="366"/>
      <c r="D237" s="366"/>
      <c r="E237" s="366"/>
      <c r="F237" s="366"/>
    </row>
    <row r="238" spans="1:6" ht="39" customHeight="1">
      <c r="A238" s="359" t="s">
        <v>1112</v>
      </c>
      <c r="B238" s="366"/>
      <c r="C238" s="366"/>
      <c r="D238" s="366"/>
      <c r="E238" s="366"/>
      <c r="F238" s="366"/>
    </row>
    <row r="239" spans="1:6" ht="38.25" customHeight="1">
      <c r="A239" s="360" t="s">
        <v>221</v>
      </c>
      <c r="B239" s="366"/>
      <c r="C239" s="366"/>
      <c r="D239" s="366"/>
      <c r="E239" s="366"/>
      <c r="F239" s="366"/>
    </row>
    <row r="240" spans="1:6" ht="63.75" customHeight="1">
      <c r="A240" s="360" t="s">
        <v>929</v>
      </c>
      <c r="B240" s="366"/>
      <c r="C240" s="366"/>
      <c r="D240" s="366"/>
      <c r="E240" s="366"/>
      <c r="F240" s="366"/>
    </row>
    <row r="241" spans="1:6" ht="54" customHeight="1">
      <c r="A241" s="360" t="s">
        <v>222</v>
      </c>
      <c r="B241" s="366"/>
      <c r="C241" s="366"/>
      <c r="D241" s="366"/>
      <c r="E241" s="366"/>
      <c r="F241" s="366"/>
    </row>
    <row r="242" spans="1:6" ht="77.25" customHeight="1">
      <c r="A242" s="360" t="s">
        <v>930</v>
      </c>
      <c r="B242" s="366"/>
      <c r="C242" s="366"/>
      <c r="D242" s="366"/>
      <c r="E242" s="366"/>
      <c r="F242" s="366"/>
    </row>
    <row r="243" spans="1:6">
      <c r="A243" s="11"/>
      <c r="B243" s="3"/>
      <c r="C243" s="3"/>
      <c r="D243" s="3"/>
      <c r="E243" s="3"/>
      <c r="F243" s="3"/>
    </row>
    <row r="244" spans="1:6">
      <c r="A244" s="369" t="s">
        <v>822</v>
      </c>
      <c r="B244" s="366"/>
      <c r="C244" s="366"/>
      <c r="D244" s="366"/>
      <c r="E244" s="366"/>
      <c r="F244" s="366"/>
    </row>
    <row r="245" spans="1:6">
      <c r="A245" s="11"/>
      <c r="B245" s="3"/>
      <c r="C245" s="3"/>
      <c r="D245" s="3"/>
      <c r="E245" s="3"/>
      <c r="F245" s="3"/>
    </row>
    <row r="246" spans="1:6" ht="25.5">
      <c r="A246" s="234" t="s">
        <v>823</v>
      </c>
      <c r="B246" s="234" t="s">
        <v>824</v>
      </c>
      <c r="C246" s="234"/>
      <c r="D246" s="227"/>
      <c r="E246" s="235" t="s">
        <v>825</v>
      </c>
    </row>
    <row r="247" spans="1:6" ht="104.25" customHeight="1">
      <c r="A247" s="310" t="s">
        <v>1015</v>
      </c>
      <c r="B247" s="396" t="s">
        <v>1037</v>
      </c>
      <c r="C247" s="397"/>
      <c r="D247" s="397"/>
      <c r="E247" s="311" t="s">
        <v>1045</v>
      </c>
      <c r="F247" s="3"/>
    </row>
    <row r="248" spans="1:6" ht="88.5" customHeight="1">
      <c r="A248" s="310" t="s">
        <v>1017</v>
      </c>
      <c r="B248" s="377" t="s">
        <v>1113</v>
      </c>
      <c r="C248" s="378"/>
      <c r="D248" s="378"/>
      <c r="E248" s="311" t="s">
        <v>1018</v>
      </c>
      <c r="F248" s="3"/>
    </row>
    <row r="249" spans="1:6" ht="65.25" customHeight="1">
      <c r="A249" s="306" t="s">
        <v>1019</v>
      </c>
      <c r="B249" s="384" t="s">
        <v>1169</v>
      </c>
      <c r="C249" s="385"/>
      <c r="D249" s="385"/>
      <c r="E249" s="312" t="s">
        <v>1020</v>
      </c>
      <c r="F249" s="3"/>
    </row>
    <row r="250" spans="1:6">
      <c r="A250" s="11"/>
      <c r="B250" s="3"/>
      <c r="C250" s="3"/>
      <c r="D250" s="3"/>
      <c r="E250" s="3"/>
      <c r="F250" s="3"/>
    </row>
    <row r="251" spans="1:6" ht="15" customHeight="1">
      <c r="A251" s="370" t="s">
        <v>207</v>
      </c>
      <c r="B251" s="366"/>
      <c r="C251" s="366"/>
      <c r="D251" s="366"/>
      <c r="E251" s="366"/>
      <c r="F251" s="366"/>
    </row>
    <row r="252" spans="1:6">
      <c r="A252" s="11"/>
      <c r="B252" s="3"/>
      <c r="C252" s="3"/>
      <c r="D252" s="3"/>
      <c r="E252" s="3"/>
      <c r="F252" s="3"/>
    </row>
    <row r="253" spans="1:6" ht="65.25" customHeight="1">
      <c r="A253" s="359" t="s">
        <v>1061</v>
      </c>
      <c r="B253" s="366"/>
      <c r="C253" s="366"/>
      <c r="D253" s="366"/>
      <c r="E253" s="366"/>
      <c r="F253" s="366"/>
    </row>
    <row r="254" spans="1:6" ht="8.25" customHeight="1">
      <c r="A254" s="3"/>
      <c r="B254" s="3"/>
      <c r="C254" s="3"/>
      <c r="D254" s="3"/>
      <c r="E254" s="3"/>
      <c r="F254" s="3"/>
    </row>
    <row r="255" spans="1:6" ht="15" customHeight="1">
      <c r="A255" s="370" t="s">
        <v>208</v>
      </c>
      <c r="B255" s="366"/>
      <c r="C255" s="366"/>
      <c r="D255" s="366"/>
      <c r="E255" s="366"/>
      <c r="F255" s="366"/>
    </row>
    <row r="256" spans="1:6">
      <c r="A256" s="11"/>
      <c r="B256" s="3"/>
      <c r="C256" s="3"/>
      <c r="D256" s="3"/>
      <c r="E256" s="3"/>
      <c r="F256" s="3"/>
    </row>
    <row r="257" spans="1:6">
      <c r="A257" s="159"/>
      <c r="B257" s="159"/>
      <c r="C257" s="159" t="s">
        <v>812</v>
      </c>
      <c r="D257" s="159"/>
      <c r="E257" s="159"/>
      <c r="F257" s="3"/>
    </row>
    <row r="258" spans="1:6">
      <c r="A258" s="159"/>
      <c r="B258" s="159"/>
      <c r="C258" s="159" t="s">
        <v>827</v>
      </c>
      <c r="D258" s="159" t="s">
        <v>811</v>
      </c>
      <c r="E258" s="159" t="s">
        <v>664</v>
      </c>
      <c r="F258" s="3"/>
    </row>
    <row r="259" spans="1:6">
      <c r="A259" s="159"/>
      <c r="B259" s="159"/>
      <c r="C259" s="159" t="s">
        <v>665</v>
      </c>
      <c r="D259" s="159" t="s">
        <v>665</v>
      </c>
      <c r="E259" s="159" t="s">
        <v>665</v>
      </c>
    </row>
    <row r="260" spans="1:6">
      <c r="A260" s="392" t="s">
        <v>261</v>
      </c>
      <c r="B260" s="391"/>
      <c r="C260" s="54">
        <f t="shared" ref="C260:C265" si="0">+D260-E260</f>
        <v>3302</v>
      </c>
      <c r="D260" s="54">
        <v>3552</v>
      </c>
      <c r="E260" s="55">
        <v>250</v>
      </c>
      <c r="F260" s="3"/>
    </row>
    <row r="261" spans="1:6">
      <c r="A261" s="392" t="s">
        <v>666</v>
      </c>
      <c r="B261" s="391"/>
      <c r="C261" s="54">
        <f t="shared" si="0"/>
        <v>12455</v>
      </c>
      <c r="D261" s="56">
        <v>25079</v>
      </c>
      <c r="E261" s="56">
        <v>12624</v>
      </c>
      <c r="F261" s="3"/>
    </row>
    <row r="262" spans="1:6">
      <c r="A262" s="392" t="s">
        <v>263</v>
      </c>
      <c r="B262" s="391"/>
      <c r="C262" s="54">
        <f t="shared" si="0"/>
        <v>537</v>
      </c>
      <c r="D262" s="57">
        <v>537</v>
      </c>
      <c r="E262" s="57">
        <v>0</v>
      </c>
      <c r="F262" s="3"/>
    </row>
    <row r="263" spans="1:6">
      <c r="A263" s="392" t="s">
        <v>667</v>
      </c>
      <c r="B263" s="391"/>
      <c r="C263" s="54">
        <f t="shared" si="0"/>
        <v>5656</v>
      </c>
      <c r="D263" s="56">
        <v>9902</v>
      </c>
      <c r="E263" s="56">
        <v>4246</v>
      </c>
      <c r="F263" s="3"/>
    </row>
    <row r="264" spans="1:6">
      <c r="A264" s="392" t="s">
        <v>668</v>
      </c>
      <c r="B264" s="391"/>
      <c r="C264" s="54">
        <f t="shared" si="0"/>
        <v>2720</v>
      </c>
      <c r="D264" s="56">
        <v>2720</v>
      </c>
      <c r="E264" s="57">
        <v>0</v>
      </c>
      <c r="F264" s="3"/>
    </row>
    <row r="265" spans="1:6">
      <c r="A265" s="380" t="s">
        <v>669</v>
      </c>
      <c r="B265" s="391"/>
      <c r="C265" s="54">
        <f t="shared" si="0"/>
        <v>17934</v>
      </c>
      <c r="D265" s="54">
        <v>21565</v>
      </c>
      <c r="E265" s="54">
        <v>3631</v>
      </c>
      <c r="F265" s="3"/>
    </row>
    <row r="266" spans="1:6">
      <c r="A266" s="389" t="s">
        <v>670</v>
      </c>
      <c r="B266" s="376"/>
      <c r="C266" s="58">
        <f>SUM(C260:C265)</f>
        <v>42604</v>
      </c>
      <c r="D266" s="58">
        <f>SUM(D260:D265)</f>
        <v>63355</v>
      </c>
      <c r="E266" s="58">
        <f>SUM(E260:E265)</f>
        <v>20751</v>
      </c>
      <c r="F266" s="3"/>
    </row>
    <row r="267" spans="1:6">
      <c r="A267" s="375" t="s">
        <v>671</v>
      </c>
      <c r="B267" s="376"/>
      <c r="C267" s="59">
        <v>6085</v>
      </c>
      <c r="D267" s="49"/>
      <c r="E267" s="57"/>
      <c r="F267" s="3"/>
    </row>
    <row r="268" spans="1:6">
      <c r="A268" s="390" t="s">
        <v>374</v>
      </c>
      <c r="B268" s="391"/>
      <c r="C268" s="60">
        <f>SUM(C266:C267)</f>
        <v>48689</v>
      </c>
      <c r="D268" s="48"/>
      <c r="E268" s="61"/>
      <c r="F268" s="3"/>
    </row>
    <row r="269" spans="1:6" ht="12.75" customHeight="1">
      <c r="A269" s="390" t="s">
        <v>931</v>
      </c>
      <c r="B269" s="390"/>
      <c r="C269" s="60"/>
      <c r="D269" s="48"/>
      <c r="E269" s="61"/>
      <c r="F269" s="3"/>
    </row>
    <row r="270" spans="1:6">
      <c r="A270" s="392" t="s">
        <v>375</v>
      </c>
      <c r="B270" s="391"/>
      <c r="C270" s="56">
        <v>43457</v>
      </c>
      <c r="D270" s="49"/>
      <c r="E270" s="57"/>
      <c r="F270" s="3"/>
    </row>
    <row r="271" spans="1:6">
      <c r="A271" s="392" t="s">
        <v>376</v>
      </c>
      <c r="B271" s="391"/>
      <c r="C271" s="56">
        <v>6277</v>
      </c>
      <c r="D271" s="49"/>
      <c r="E271" s="57"/>
      <c r="F271" s="3"/>
    </row>
    <row r="272" spans="1:6">
      <c r="A272" s="393" t="s">
        <v>377</v>
      </c>
      <c r="B272" s="391"/>
      <c r="C272" s="62">
        <f>SUM(C270:C271)</f>
        <v>49734</v>
      </c>
      <c r="D272" s="48"/>
      <c r="E272" s="61"/>
      <c r="F272" s="3"/>
    </row>
    <row r="273" spans="1:6">
      <c r="A273" s="389" t="s">
        <v>378</v>
      </c>
      <c r="B273" s="376"/>
      <c r="C273" s="58">
        <f>+C272-C268</f>
        <v>1045</v>
      </c>
      <c r="D273" s="48"/>
      <c r="E273" s="61"/>
      <c r="F273" s="3"/>
    </row>
  </sheetData>
  <mergeCells count="139">
    <mergeCell ref="K115:M115"/>
    <mergeCell ref="B115:C115"/>
    <mergeCell ref="B249:D249"/>
    <mergeCell ref="A269:B269"/>
    <mergeCell ref="B171:E173"/>
    <mergeCell ref="A239:F239"/>
    <mergeCell ref="A237:F237"/>
    <mergeCell ref="A238:F238"/>
    <mergeCell ref="A214:A216"/>
    <mergeCell ref="B211:E213"/>
    <mergeCell ref="B214:E216"/>
    <mergeCell ref="A205:A207"/>
    <mergeCell ref="B187:D187"/>
    <mergeCell ref="A240:F240"/>
    <mergeCell ref="A263:B263"/>
    <mergeCell ref="A264:B264"/>
    <mergeCell ref="A265:B265"/>
    <mergeCell ref="A266:B266"/>
    <mergeCell ref="A251:F251"/>
    <mergeCell ref="A241:F241"/>
    <mergeCell ref="A242:F242"/>
    <mergeCell ref="B247:D247"/>
    <mergeCell ref="B248:D248"/>
    <mergeCell ref="A244:F244"/>
    <mergeCell ref="B208:E210"/>
    <mergeCell ref="A183:F183"/>
    <mergeCell ref="A236:F236"/>
    <mergeCell ref="A235:F235"/>
    <mergeCell ref="A229:A231"/>
    <mergeCell ref="B229:E231"/>
    <mergeCell ref="A226:A228"/>
    <mergeCell ref="B226:E228"/>
    <mergeCell ref="A161:F161"/>
    <mergeCell ref="A163:F163"/>
    <mergeCell ref="A180:F180"/>
    <mergeCell ref="B174:E176"/>
    <mergeCell ref="A174:A176"/>
    <mergeCell ref="B186:D186"/>
    <mergeCell ref="A181:F181"/>
    <mergeCell ref="A189:F189"/>
    <mergeCell ref="A191:F191"/>
    <mergeCell ref="A208:A210"/>
    <mergeCell ref="B205:E207"/>
    <mergeCell ref="A199:A201"/>
    <mergeCell ref="A223:A225"/>
    <mergeCell ref="B223:E225"/>
    <mergeCell ref="A220:A222"/>
    <mergeCell ref="B220:E222"/>
    <mergeCell ref="A273:B273"/>
    <mergeCell ref="A267:B267"/>
    <mergeCell ref="A268:B268"/>
    <mergeCell ref="A270:B270"/>
    <mergeCell ref="A271:B271"/>
    <mergeCell ref="A253:F253"/>
    <mergeCell ref="A255:F255"/>
    <mergeCell ref="A261:B261"/>
    <mergeCell ref="A272:B272"/>
    <mergeCell ref="A262:B262"/>
    <mergeCell ref="A260:B260"/>
    <mergeCell ref="A82:F82"/>
    <mergeCell ref="A83:F83"/>
    <mergeCell ref="A86:F86"/>
    <mergeCell ref="A84:F84"/>
    <mergeCell ref="A85:F85"/>
    <mergeCell ref="B91:D91"/>
    <mergeCell ref="A117:F117"/>
    <mergeCell ref="A119:F119"/>
    <mergeCell ref="A217:A219"/>
    <mergeCell ref="B217:E219"/>
    <mergeCell ref="A202:A204"/>
    <mergeCell ref="A211:A213"/>
    <mergeCell ref="B199:E201"/>
    <mergeCell ref="B202:E204"/>
    <mergeCell ref="B114:D114"/>
    <mergeCell ref="B157:D157"/>
    <mergeCell ref="B158:D158"/>
    <mergeCell ref="A93:F93"/>
    <mergeCell ref="A95:F95"/>
    <mergeCell ref="A88:F88"/>
    <mergeCell ref="A103:A105"/>
    <mergeCell ref="A130:A132"/>
    <mergeCell ref="A142:A144"/>
    <mergeCell ref="A171:A173"/>
    <mergeCell ref="A66:A68"/>
    <mergeCell ref="A69:A71"/>
    <mergeCell ref="A81:F81"/>
    <mergeCell ref="B75:E77"/>
    <mergeCell ref="A54:A56"/>
    <mergeCell ref="A57:A59"/>
    <mergeCell ref="B66:E68"/>
    <mergeCell ref="B69:E71"/>
    <mergeCell ref="A60:A62"/>
    <mergeCell ref="A63:A65"/>
    <mergeCell ref="B60:E62"/>
    <mergeCell ref="B63:E65"/>
    <mergeCell ref="A72:A74"/>
    <mergeCell ref="A75:A77"/>
    <mergeCell ref="B72:E74"/>
    <mergeCell ref="B54:E56"/>
    <mergeCell ref="B57:E59"/>
    <mergeCell ref="A151:F151"/>
    <mergeCell ref="A111:F111"/>
    <mergeCell ref="B103:E105"/>
    <mergeCell ref="A109:F109"/>
    <mergeCell ref="B159:D159"/>
    <mergeCell ref="A154:F154"/>
    <mergeCell ref="A145:A147"/>
    <mergeCell ref="B142:E144"/>
    <mergeCell ref="B145:E147"/>
    <mergeCell ref="A152:F152"/>
    <mergeCell ref="A127:A129"/>
    <mergeCell ref="B127:E129"/>
    <mergeCell ref="B130:E132"/>
    <mergeCell ref="A133:A135"/>
    <mergeCell ref="B133:E135"/>
    <mergeCell ref="A136:A138"/>
    <mergeCell ref="A139:A141"/>
    <mergeCell ref="B136:E138"/>
    <mergeCell ref="B139:E141"/>
    <mergeCell ref="A51:A53"/>
    <mergeCell ref="B48:E50"/>
    <mergeCell ref="B51:E53"/>
    <mergeCell ref="A3:F3"/>
    <mergeCell ref="A7:F7"/>
    <mergeCell ref="A9:F9"/>
    <mergeCell ref="B17:E19"/>
    <mergeCell ref="A17:A19"/>
    <mergeCell ref="A28:F28"/>
    <mergeCell ref="A30:F30"/>
    <mergeCell ref="B33:D33"/>
    <mergeCell ref="A20:A22"/>
    <mergeCell ref="B20:E22"/>
    <mergeCell ref="A26:F26"/>
    <mergeCell ref="A27:F27"/>
    <mergeCell ref="A35:F35"/>
    <mergeCell ref="A37:F37"/>
    <mergeCell ref="A45:A47"/>
    <mergeCell ref="B45:E47"/>
    <mergeCell ref="A48:A50"/>
  </mergeCells>
  <phoneticPr fontId="9" type="noConversion"/>
  <pageMargins left="0.74803149606299213" right="0.59" top="0.98425196850393704" bottom="0.98425196850393704" header="0.51181102362204722" footer="0.51181102362204722"/>
  <pageSetup paperSize="9" firstPageNumber="12" orientation="portrait" useFirstPageNumber="1" r:id="rId1"/>
  <headerFooter alignWithMargins="0">
    <oddFooter>&amp;L&amp;8The Institute of Chartered Accountants in Australia&amp;C&amp;9&amp;P&amp;R&amp;8VICTORIAN CITY COUNCIL</oddFooter>
  </headerFooter>
  <rowBreaks count="2" manualBreakCount="2">
    <brk id="109" max="16383" man="1"/>
    <brk id="253" max="5" man="1"/>
  </rowBreaks>
  <drawing r:id="rId2"/>
</worksheet>
</file>

<file path=xl/worksheets/sheet8.xml><?xml version="1.0" encoding="utf-8"?>
<worksheet xmlns="http://schemas.openxmlformats.org/spreadsheetml/2006/main" xmlns:r="http://schemas.openxmlformats.org/officeDocument/2006/relationships">
  <dimension ref="A1:B82"/>
  <sheetViews>
    <sheetView tabSelected="1" view="pageBreakPreview" topLeftCell="A54" zoomScaleNormal="100" zoomScaleSheetLayoutView="100" workbookViewId="0">
      <selection activeCell="I42" sqref="I42"/>
    </sheetView>
  </sheetViews>
  <sheetFormatPr defaultRowHeight="12.75"/>
  <cols>
    <col min="1" max="1" width="87.7109375" style="5" customWidth="1"/>
    <col min="2" max="2" width="9.140625" style="17"/>
  </cols>
  <sheetData>
    <row r="1" spans="1:2" ht="16.5">
      <c r="A1" s="152" t="s">
        <v>575</v>
      </c>
      <c r="B1" s="66"/>
    </row>
    <row r="2" spans="1:2" ht="9" customHeight="1">
      <c r="A2" s="2"/>
    </row>
    <row r="3" spans="1:2" ht="30" customHeight="1">
      <c r="A3" s="149" t="s">
        <v>266</v>
      </c>
      <c r="B3" s="18"/>
    </row>
    <row r="4" spans="1:2" ht="12.75" customHeight="1">
      <c r="A4" s="2"/>
    </row>
    <row r="5" spans="1:2" ht="15">
      <c r="A5" s="65" t="s">
        <v>197</v>
      </c>
      <c r="B5" s="19"/>
    </row>
    <row r="6" spans="1:2" ht="9" customHeight="1">
      <c r="A6" s="2"/>
    </row>
    <row r="7" spans="1:2" ht="38.25">
      <c r="A7" s="11" t="s">
        <v>871</v>
      </c>
      <c r="B7" s="19"/>
    </row>
    <row r="8" spans="1:2" ht="8.25" customHeight="1">
      <c r="A8" s="2"/>
    </row>
    <row r="9" spans="1:2" ht="51">
      <c r="A9" s="11" t="s">
        <v>53</v>
      </c>
      <c r="B9" s="19"/>
    </row>
    <row r="10" spans="1:2" ht="8.25" customHeight="1">
      <c r="A10" s="11"/>
      <c r="B10" s="20"/>
    </row>
    <row r="11" spans="1:2">
      <c r="A11" s="72" t="s">
        <v>54</v>
      </c>
      <c r="B11" s="20"/>
    </row>
    <row r="12" spans="1:2" ht="38.25" customHeight="1">
      <c r="A12" s="11" t="s">
        <v>273</v>
      </c>
      <c r="B12" s="20"/>
    </row>
    <row r="13" spans="1:2" ht="9.75" customHeight="1">
      <c r="A13" s="11"/>
      <c r="B13" s="20"/>
    </row>
    <row r="14" spans="1:2">
      <c r="A14" s="72" t="s">
        <v>55</v>
      </c>
      <c r="B14" s="20"/>
    </row>
    <row r="15" spans="1:2" ht="63.75">
      <c r="A15" s="267" t="s">
        <v>972</v>
      </c>
      <c r="B15" s="20"/>
    </row>
    <row r="16" spans="1:2" ht="7.5" customHeight="1">
      <c r="A16" s="11"/>
      <c r="B16" s="20"/>
    </row>
    <row r="17" spans="1:2">
      <c r="A17" s="72" t="s">
        <v>56</v>
      </c>
      <c r="B17" s="20"/>
    </row>
    <row r="18" spans="1:2" ht="38.25">
      <c r="A18" s="330" t="s">
        <v>1114</v>
      </c>
      <c r="B18" s="20"/>
    </row>
    <row r="19" spans="1:2" ht="6.75" customHeight="1">
      <c r="A19" s="11"/>
      <c r="B19" s="20"/>
    </row>
    <row r="20" spans="1:2">
      <c r="A20" s="72" t="s">
        <v>57</v>
      </c>
    </row>
    <row r="21" spans="1:2" ht="25.5">
      <c r="A21" s="11" t="s">
        <v>58</v>
      </c>
      <c r="B21" s="19"/>
    </row>
    <row r="22" spans="1:2">
      <c r="A22" s="11"/>
    </row>
    <row r="23" spans="1:2" ht="63.75">
      <c r="A23" s="11" t="s">
        <v>274</v>
      </c>
      <c r="B23" s="19"/>
    </row>
    <row r="24" spans="1:2" ht="6" customHeight="1">
      <c r="A24" s="11"/>
      <c r="B24" s="21"/>
    </row>
    <row r="25" spans="1:2" ht="10.5" customHeight="1">
      <c r="A25" s="72" t="s">
        <v>281</v>
      </c>
      <c r="B25" s="21"/>
    </row>
    <row r="26" spans="1:2" s="9" customFormat="1" ht="50.25" customHeight="1">
      <c r="A26" s="354" t="s">
        <v>973</v>
      </c>
      <c r="B26" s="21"/>
    </row>
    <row r="27" spans="1:2" ht="6" customHeight="1">
      <c r="A27" s="11"/>
      <c r="B27" s="21"/>
    </row>
    <row r="28" spans="1:2" ht="63.75" customHeight="1">
      <c r="A28" s="264" t="s">
        <v>974</v>
      </c>
      <c r="B28" s="21"/>
    </row>
    <row r="29" spans="1:2" ht="6.75" customHeight="1">
      <c r="A29" s="11"/>
    </row>
    <row r="30" spans="1:2">
      <c r="A30" s="72" t="s">
        <v>282</v>
      </c>
    </row>
    <row r="31" spans="1:2" ht="38.25">
      <c r="A31" s="264" t="s">
        <v>975</v>
      </c>
      <c r="B31" s="19"/>
    </row>
    <row r="32" spans="1:2" ht="8.25" customHeight="1">
      <c r="A32" s="11"/>
    </row>
    <row r="33" spans="1:1" ht="51">
      <c r="A33" s="264" t="s">
        <v>976</v>
      </c>
    </row>
    <row r="34" spans="1:1" ht="9" customHeight="1">
      <c r="A34" s="11"/>
    </row>
    <row r="35" spans="1:1" ht="51">
      <c r="A35" s="11" t="s">
        <v>283</v>
      </c>
    </row>
    <row r="36" spans="1:1" ht="8.25" customHeight="1">
      <c r="A36" s="11"/>
    </row>
    <row r="37" spans="1:1">
      <c r="A37" s="72" t="s">
        <v>284</v>
      </c>
    </row>
    <row r="38" spans="1:1" ht="30" customHeight="1">
      <c r="A38" s="11" t="s">
        <v>285</v>
      </c>
    </row>
    <row r="39" spans="1:1" ht="42.75" customHeight="1">
      <c r="A39" s="347" t="s">
        <v>1241</v>
      </c>
    </row>
    <row r="40" spans="1:1" ht="39.75" customHeight="1">
      <c r="A40" s="347" t="s">
        <v>1238</v>
      </c>
    </row>
    <row r="41" spans="1:1" ht="77.25" customHeight="1">
      <c r="A41" s="347" t="s">
        <v>1239</v>
      </c>
    </row>
    <row r="42" spans="1:1" ht="64.5" customHeight="1">
      <c r="A42" s="347" t="s">
        <v>1240</v>
      </c>
    </row>
    <row r="43" spans="1:1">
      <c r="A43" s="11"/>
    </row>
    <row r="44" spans="1:1" ht="15">
      <c r="A44" s="65" t="s">
        <v>196</v>
      </c>
    </row>
    <row r="45" spans="1:1">
      <c r="A45" s="11"/>
    </row>
    <row r="46" spans="1:1" ht="38.25">
      <c r="A46" s="354" t="s">
        <v>1062</v>
      </c>
    </row>
    <row r="47" spans="1:1" ht="47.25" customHeight="1">
      <c r="A47" s="355" t="s">
        <v>1234</v>
      </c>
    </row>
    <row r="48" spans="1:1" ht="69.75" customHeight="1">
      <c r="A48" s="355" t="s">
        <v>1236</v>
      </c>
    </row>
    <row r="49" spans="1:2" ht="32.25" customHeight="1">
      <c r="A49" s="356" t="s">
        <v>1237</v>
      </c>
    </row>
    <row r="50" spans="1:2" ht="19.5" customHeight="1">
      <c r="A50" s="357" t="s">
        <v>1246</v>
      </c>
    </row>
    <row r="51" spans="1:2" ht="29.25" customHeight="1">
      <c r="A51" s="356" t="s">
        <v>1247</v>
      </c>
    </row>
    <row r="52" spans="1:2" ht="54.75" customHeight="1">
      <c r="A52" s="356" t="s">
        <v>1242</v>
      </c>
    </row>
    <row r="53" spans="1:2" ht="52.5" customHeight="1">
      <c r="A53" s="356" t="s">
        <v>1245</v>
      </c>
    </row>
    <row r="54" spans="1:2" s="278" customFormat="1" ht="62.25" customHeight="1">
      <c r="A54" s="356" t="s">
        <v>1243</v>
      </c>
      <c r="B54" s="17"/>
    </row>
    <row r="55" spans="1:2" s="293" customFormat="1" ht="39.75" customHeight="1">
      <c r="A55" s="356" t="s">
        <v>1235</v>
      </c>
      <c r="B55" s="17"/>
    </row>
    <row r="56" spans="1:2" ht="7.5" customHeight="1">
      <c r="A56" s="11"/>
    </row>
    <row r="57" spans="1:2" ht="15">
      <c r="A57" s="65" t="s">
        <v>195</v>
      </c>
    </row>
    <row r="58" spans="1:2" ht="4.5" customHeight="1">
      <c r="A58" s="11"/>
    </row>
    <row r="59" spans="1:2" ht="63.75">
      <c r="A59" s="330" t="s">
        <v>1115</v>
      </c>
    </row>
    <row r="60" spans="1:2" ht="25.5" customHeight="1">
      <c r="A60" s="353" t="s">
        <v>1252</v>
      </c>
    </row>
    <row r="61" spans="1:2" ht="25.5" customHeight="1">
      <c r="A61" s="353" t="s">
        <v>1253</v>
      </c>
    </row>
    <row r="62" spans="1:2" ht="25.5">
      <c r="A62" s="353" t="s">
        <v>1254</v>
      </c>
    </row>
    <row r="63" spans="1:2" ht="25.5" customHeight="1">
      <c r="A63" s="353" t="s">
        <v>1255</v>
      </c>
    </row>
    <row r="64" spans="1:2" ht="37.5" customHeight="1">
      <c r="A64" s="353" t="s">
        <v>1256</v>
      </c>
    </row>
    <row r="65" spans="1:1" ht="6" customHeight="1">
      <c r="A65" s="11"/>
    </row>
    <row r="66" spans="1:1" ht="15">
      <c r="A66" s="65" t="s">
        <v>198</v>
      </c>
    </row>
    <row r="67" spans="1:1" ht="4.5" customHeight="1">
      <c r="A67" s="11"/>
    </row>
    <row r="68" spans="1:1" ht="38.25">
      <c r="A68" s="337" t="s">
        <v>776</v>
      </c>
    </row>
    <row r="69" spans="1:1">
      <c r="A69" s="156" t="s">
        <v>791</v>
      </c>
    </row>
    <row r="70" spans="1:1">
      <c r="A70" s="156" t="s">
        <v>792</v>
      </c>
    </row>
    <row r="71" spans="1:1">
      <c r="A71" s="156" t="s">
        <v>793</v>
      </c>
    </row>
    <row r="72" spans="1:1" ht="25.5">
      <c r="A72" s="349" t="s">
        <v>1244</v>
      </c>
    </row>
    <row r="73" spans="1:1">
      <c r="A73" s="156" t="s">
        <v>777</v>
      </c>
    </row>
    <row r="74" spans="1:1">
      <c r="A74" s="156" t="s">
        <v>778</v>
      </c>
    </row>
    <row r="75" spans="1:1">
      <c r="A75" s="9" t="s">
        <v>932</v>
      </c>
    </row>
    <row r="76" spans="1:1">
      <c r="A76" s="353" t="s">
        <v>1251</v>
      </c>
    </row>
    <row r="77" spans="1:1">
      <c r="A77" s="332" t="s">
        <v>1116</v>
      </c>
    </row>
    <row r="78" spans="1:1" ht="12.75" customHeight="1">
      <c r="A78" s="332" t="s">
        <v>1117</v>
      </c>
    </row>
    <row r="79" spans="1:1" ht="7.5" customHeight="1">
      <c r="A79" s="11"/>
    </row>
    <row r="80" spans="1:1" ht="15">
      <c r="A80" s="276" t="s">
        <v>993</v>
      </c>
    </row>
    <row r="81" spans="1:1" ht="6.75" customHeight="1">
      <c r="A81" s="11"/>
    </row>
    <row r="82" spans="1:1" ht="51">
      <c r="A82" s="348" t="s">
        <v>1182</v>
      </c>
    </row>
  </sheetData>
  <phoneticPr fontId="9" type="noConversion"/>
  <pageMargins left="0.74803149606299213" right="0.74803149606299213" top="0.98425196850393704" bottom="0.98425196850393704" header="0.51181102362204722" footer="0.51181102362204722"/>
  <pageSetup paperSize="9" scale="99" firstPageNumber="23" orientation="portrait" useFirstPageNumber="1" r:id="rId1"/>
  <headerFooter alignWithMargins="0">
    <oddFooter>&amp;L&amp;8The Institute of Chartered Accountants in Australia&amp;C&amp;9&amp;P&amp;R&amp;8VICTORIAN CITY COUNCIL</oddFooter>
  </headerFooter>
  <rowBreaks count="2" manualBreakCount="2">
    <brk id="32" man="1"/>
    <brk id="52" man="1"/>
  </rowBreaks>
</worksheet>
</file>

<file path=xl/worksheets/sheet9.xml><?xml version="1.0" encoding="utf-8"?>
<worksheet xmlns="http://schemas.openxmlformats.org/spreadsheetml/2006/main" xmlns:r="http://schemas.openxmlformats.org/officeDocument/2006/relationships">
  <dimension ref="A1:G165"/>
  <sheetViews>
    <sheetView tabSelected="1" view="pageBreakPreview" topLeftCell="A4" zoomScaleNormal="100" zoomScaleSheetLayoutView="100" workbookViewId="0">
      <selection activeCell="I42" sqref="I42"/>
    </sheetView>
  </sheetViews>
  <sheetFormatPr defaultRowHeight="12.75"/>
  <cols>
    <col min="1" max="1" width="32.85546875" style="5" customWidth="1"/>
    <col min="2" max="2" width="9.140625" style="17"/>
    <col min="3" max="5" width="12" customWidth="1"/>
    <col min="6" max="6" width="11" customWidth="1"/>
    <col min="7" max="7" width="10.5703125" customWidth="1"/>
    <col min="8" max="8" width="10" customWidth="1"/>
  </cols>
  <sheetData>
    <row r="1" spans="1:6" ht="16.5">
      <c r="A1" s="152" t="s">
        <v>779</v>
      </c>
      <c r="B1" s="3"/>
      <c r="C1" s="3"/>
      <c r="D1" s="3"/>
      <c r="E1" s="3"/>
      <c r="F1" s="3"/>
    </row>
    <row r="2" spans="1:6" ht="12.75" customHeight="1">
      <c r="A2" s="250"/>
      <c r="B2" s="3"/>
      <c r="C2" s="3"/>
      <c r="D2" s="3"/>
      <c r="E2" s="3"/>
      <c r="F2" s="3"/>
    </row>
    <row r="3" spans="1:6" ht="30.75" customHeight="1">
      <c r="A3" s="401" t="s">
        <v>1063</v>
      </c>
      <c r="B3" s="401"/>
      <c r="C3" s="401"/>
      <c r="D3" s="401"/>
      <c r="E3" s="401"/>
      <c r="F3" s="401"/>
    </row>
    <row r="4" spans="1:6" ht="12.75" customHeight="1">
      <c r="A4" s="2"/>
      <c r="B4" s="3"/>
      <c r="C4" s="3"/>
      <c r="D4" s="3"/>
      <c r="E4" s="3"/>
      <c r="F4" s="3"/>
    </row>
    <row r="5" spans="1:6" ht="15">
      <c r="A5" s="403" t="s">
        <v>933</v>
      </c>
      <c r="B5" s="403"/>
      <c r="C5" s="403"/>
      <c r="D5" s="3"/>
      <c r="E5" s="3"/>
      <c r="F5" s="3"/>
    </row>
    <row r="6" spans="1:6">
      <c r="A6" s="11"/>
      <c r="B6" s="3"/>
      <c r="C6" s="3"/>
      <c r="D6" s="3"/>
      <c r="E6" s="3"/>
      <c r="F6" s="3"/>
    </row>
    <row r="7" spans="1:6">
      <c r="A7" s="157"/>
      <c r="B7" s="174"/>
      <c r="C7" s="174" t="s">
        <v>748</v>
      </c>
      <c r="D7" s="174"/>
      <c r="E7" s="174"/>
      <c r="F7" s="3"/>
    </row>
    <row r="8" spans="1:6">
      <c r="A8" s="157"/>
      <c r="B8" s="174"/>
      <c r="C8" s="174" t="s">
        <v>749</v>
      </c>
      <c r="D8" s="174" t="s">
        <v>691</v>
      </c>
      <c r="E8" s="174" t="s">
        <v>692</v>
      </c>
      <c r="F8" s="3"/>
    </row>
    <row r="9" spans="1:6">
      <c r="A9" s="157"/>
      <c r="B9" s="175" t="s">
        <v>209</v>
      </c>
      <c r="C9" s="159" t="s">
        <v>16</v>
      </c>
      <c r="D9" s="159" t="s">
        <v>361</v>
      </c>
      <c r="E9" s="174"/>
      <c r="F9" s="3"/>
    </row>
    <row r="10" spans="1:6">
      <c r="A10" s="158"/>
      <c r="B10" s="177"/>
      <c r="C10" s="174" t="s">
        <v>665</v>
      </c>
      <c r="D10" s="174" t="s">
        <v>665</v>
      </c>
      <c r="E10" s="174" t="s">
        <v>665</v>
      </c>
      <c r="F10" s="3"/>
    </row>
    <row r="11" spans="1:6">
      <c r="A11" s="14" t="s">
        <v>912</v>
      </c>
      <c r="B11" s="41">
        <v>4.2</v>
      </c>
      <c r="C11" s="56">
        <v>72571</v>
      </c>
      <c r="D11" s="163">
        <v>77574</v>
      </c>
      <c r="E11" s="56">
        <f>+D11-C11</f>
        <v>5003</v>
      </c>
      <c r="F11" s="3"/>
    </row>
    <row r="12" spans="1:6">
      <c r="A12" s="14" t="s">
        <v>44</v>
      </c>
      <c r="B12" s="41">
        <v>4.3</v>
      </c>
      <c r="C12" s="134">
        <v>-74493</v>
      </c>
      <c r="D12" s="176">
        <v>-76529</v>
      </c>
      <c r="E12" s="134">
        <f>+D12-C12</f>
        <v>-2036</v>
      </c>
      <c r="F12" s="3"/>
    </row>
    <row r="13" spans="1:6">
      <c r="A13" s="94" t="s">
        <v>429</v>
      </c>
      <c r="B13" s="16"/>
      <c r="C13" s="60">
        <f>SUM(C11:C12)</f>
        <v>-1922</v>
      </c>
      <c r="D13" s="164">
        <f>SUM(D11:D12)</f>
        <v>1045</v>
      </c>
      <c r="E13" s="56">
        <f>SUM(E11:E12)</f>
        <v>2967</v>
      </c>
      <c r="F13" s="3"/>
    </row>
    <row r="14" spans="1:6">
      <c r="A14" s="14" t="s">
        <v>939</v>
      </c>
      <c r="B14" s="41" t="s">
        <v>446</v>
      </c>
      <c r="C14" s="56">
        <v>-2903</v>
      </c>
      <c r="D14" s="163">
        <v>-6277</v>
      </c>
      <c r="E14" s="56">
        <f>+D14-C14</f>
        <v>-3374</v>
      </c>
      <c r="F14" s="3"/>
    </row>
    <row r="15" spans="1:6">
      <c r="A15" s="14" t="s">
        <v>906</v>
      </c>
      <c r="B15" s="15"/>
      <c r="C15" s="129">
        <v>0</v>
      </c>
      <c r="D15" s="176">
        <v>0</v>
      </c>
      <c r="E15" s="134">
        <f>+D15-C15</f>
        <v>0</v>
      </c>
      <c r="F15" s="3"/>
    </row>
    <row r="16" spans="1:6">
      <c r="A16" s="162" t="s">
        <v>785</v>
      </c>
      <c r="B16" s="142"/>
      <c r="C16" s="135">
        <f>SUM(C13:C15)</f>
        <v>-4825</v>
      </c>
      <c r="D16" s="166">
        <f>SUM(D13:D15)</f>
        <v>-5232</v>
      </c>
      <c r="E16" s="134">
        <f>SUM(E13:E15)</f>
        <v>-407</v>
      </c>
      <c r="F16" s="3"/>
    </row>
    <row r="17" spans="1:6">
      <c r="A17" s="12"/>
      <c r="B17" s="3"/>
      <c r="C17" s="3"/>
      <c r="D17" s="3"/>
      <c r="E17" s="3"/>
      <c r="F17" s="3"/>
    </row>
    <row r="18" spans="1:6">
      <c r="A18" s="402" t="s">
        <v>934</v>
      </c>
      <c r="B18" s="402"/>
      <c r="C18" s="402"/>
      <c r="D18" s="402"/>
      <c r="E18" s="402"/>
      <c r="F18" s="402"/>
    </row>
    <row r="19" spans="1:6" ht="65.25" customHeight="1">
      <c r="A19" s="361" t="s">
        <v>1183</v>
      </c>
      <c r="B19" s="404"/>
      <c r="C19" s="404"/>
      <c r="D19" s="404"/>
      <c r="E19" s="404"/>
      <c r="F19" s="404"/>
    </row>
    <row r="20" spans="1:6">
      <c r="A20" s="12"/>
      <c r="B20" s="3"/>
      <c r="C20" s="3"/>
      <c r="D20" s="3"/>
      <c r="E20" s="3"/>
      <c r="F20" s="3"/>
    </row>
    <row r="21" spans="1:6" ht="15">
      <c r="A21" s="22" t="s">
        <v>936</v>
      </c>
      <c r="B21" s="3"/>
      <c r="C21" s="3"/>
      <c r="D21" s="3"/>
      <c r="E21" s="3"/>
      <c r="F21" s="3"/>
    </row>
    <row r="22" spans="1:6">
      <c r="A22" s="12"/>
      <c r="B22" s="3"/>
      <c r="C22" s="3"/>
      <c r="D22" s="3"/>
      <c r="E22" s="3"/>
      <c r="F22" s="3"/>
    </row>
    <row r="23" spans="1:6">
      <c r="A23" s="157"/>
      <c r="B23" s="157"/>
      <c r="C23" s="159" t="s">
        <v>748</v>
      </c>
      <c r="D23" s="159"/>
      <c r="E23" s="159"/>
      <c r="F23" s="3"/>
    </row>
    <row r="24" spans="1:6">
      <c r="A24" s="157"/>
      <c r="B24" s="157"/>
      <c r="C24" s="159" t="s">
        <v>749</v>
      </c>
      <c r="D24" s="159" t="s">
        <v>691</v>
      </c>
      <c r="E24" s="159" t="s">
        <v>692</v>
      </c>
      <c r="F24" s="3"/>
    </row>
    <row r="25" spans="1:6">
      <c r="A25" s="157" t="s">
        <v>935</v>
      </c>
      <c r="B25" s="175" t="s">
        <v>209</v>
      </c>
      <c r="C25" s="159" t="s">
        <v>16</v>
      </c>
      <c r="D25" s="159" t="s">
        <v>361</v>
      </c>
      <c r="E25" s="159"/>
      <c r="F25" s="3"/>
    </row>
    <row r="26" spans="1:6">
      <c r="A26" s="158"/>
      <c r="B26" s="158"/>
      <c r="C26" s="159" t="s">
        <v>665</v>
      </c>
      <c r="D26" s="159" t="s">
        <v>665</v>
      </c>
      <c r="E26" s="159" t="s">
        <v>665</v>
      </c>
      <c r="F26" s="3"/>
    </row>
    <row r="27" spans="1:6">
      <c r="A27" s="14" t="s">
        <v>210</v>
      </c>
      <c r="B27" s="78" t="s">
        <v>436</v>
      </c>
      <c r="C27" s="56">
        <v>41195</v>
      </c>
      <c r="D27" s="160">
        <v>43457</v>
      </c>
      <c r="E27" s="56">
        <f>+D27-C27</f>
        <v>2262</v>
      </c>
      <c r="F27" s="3"/>
    </row>
    <row r="28" spans="1:6">
      <c r="A28" s="14" t="s">
        <v>211</v>
      </c>
      <c r="B28" s="41" t="s">
        <v>438</v>
      </c>
      <c r="C28" s="56">
        <v>2445</v>
      </c>
      <c r="D28" s="160">
        <v>2690</v>
      </c>
      <c r="E28" s="56">
        <f t="shared" ref="E28:E34" si="0">+D28-C28</f>
        <v>245</v>
      </c>
      <c r="F28" s="3"/>
    </row>
    <row r="29" spans="1:6">
      <c r="A29" s="14" t="s">
        <v>212</v>
      </c>
      <c r="B29" s="68" t="s">
        <v>440</v>
      </c>
      <c r="C29" s="56">
        <v>7198</v>
      </c>
      <c r="D29" s="160">
        <v>7680</v>
      </c>
      <c r="E29" s="56">
        <f t="shared" si="0"/>
        <v>482</v>
      </c>
      <c r="F29" s="3"/>
    </row>
    <row r="30" spans="1:6">
      <c r="A30" s="14" t="s">
        <v>905</v>
      </c>
      <c r="B30" s="41" t="s">
        <v>442</v>
      </c>
      <c r="C30" s="57">
        <v>661</v>
      </c>
      <c r="D30" s="161">
        <v>51</v>
      </c>
      <c r="E30" s="56">
        <f t="shared" si="0"/>
        <v>-610</v>
      </c>
      <c r="F30" s="3"/>
    </row>
    <row r="31" spans="1:6">
      <c r="A31" s="14" t="s">
        <v>937</v>
      </c>
      <c r="B31" s="68" t="s">
        <v>444</v>
      </c>
      <c r="C31" s="56">
        <v>14523</v>
      </c>
      <c r="D31" s="160">
        <v>13617</v>
      </c>
      <c r="E31" s="56">
        <f t="shared" si="0"/>
        <v>-906</v>
      </c>
      <c r="F31" s="3"/>
    </row>
    <row r="32" spans="1:6">
      <c r="A32" s="15" t="s">
        <v>938</v>
      </c>
      <c r="B32" s="41" t="s">
        <v>446</v>
      </c>
      <c r="C32" s="56">
        <v>2903</v>
      </c>
      <c r="D32" s="160">
        <v>6277</v>
      </c>
      <c r="E32" s="56">
        <f t="shared" si="0"/>
        <v>3374</v>
      </c>
      <c r="F32" s="3"/>
    </row>
    <row r="33" spans="1:7">
      <c r="A33" s="15" t="s">
        <v>214</v>
      </c>
      <c r="B33" s="41" t="s">
        <v>1</v>
      </c>
      <c r="C33" s="56">
        <v>823</v>
      </c>
      <c r="D33" s="160">
        <v>539</v>
      </c>
      <c r="E33" s="56">
        <f t="shared" si="0"/>
        <v>-284</v>
      </c>
      <c r="F33" s="3"/>
    </row>
    <row r="34" spans="1:7">
      <c r="A34" s="14" t="s">
        <v>911</v>
      </c>
      <c r="B34" s="41" t="s">
        <v>0</v>
      </c>
      <c r="C34" s="134">
        <v>2823</v>
      </c>
      <c r="D34" s="176">
        <v>3263</v>
      </c>
      <c r="E34" s="134">
        <f t="shared" si="0"/>
        <v>440</v>
      </c>
      <c r="F34" s="3"/>
    </row>
    <row r="35" spans="1:7">
      <c r="A35" s="77" t="s">
        <v>912</v>
      </c>
      <c r="B35" s="42"/>
      <c r="C35" s="70">
        <f>SUM(C27:C34)</f>
        <v>72571</v>
      </c>
      <c r="D35" s="166">
        <f>SUM(D27:D34)</f>
        <v>77574</v>
      </c>
      <c r="E35" s="71">
        <f>SUM(E27:E34)</f>
        <v>5003</v>
      </c>
      <c r="F35" s="3"/>
    </row>
    <row r="36" spans="1:7">
      <c r="A36" s="12"/>
      <c r="B36" s="3"/>
      <c r="C36" s="3"/>
      <c r="D36" s="3"/>
      <c r="E36" s="3"/>
      <c r="F36" s="3"/>
    </row>
    <row r="37" spans="1:7" ht="219" customHeight="1">
      <c r="A37" s="73" t="s">
        <v>215</v>
      </c>
      <c r="B37" s="3"/>
      <c r="C37" s="3"/>
      <c r="D37" s="3"/>
      <c r="E37" s="3"/>
      <c r="F37" s="3"/>
    </row>
    <row r="38" spans="1:7" s="340" customFormat="1" ht="280.5" customHeight="1">
      <c r="A38" s="73"/>
      <c r="B38" s="3"/>
      <c r="C38" s="3"/>
      <c r="D38" s="3"/>
      <c r="E38" s="3"/>
      <c r="F38" s="3"/>
      <c r="G38" s="340" t="str">
        <f>+Contents!A24</f>
        <v>10. Other strategies</v>
      </c>
    </row>
    <row r="39" spans="1:7">
      <c r="A39" s="74" t="s">
        <v>216</v>
      </c>
      <c r="B39" s="3"/>
      <c r="C39" s="3"/>
      <c r="D39" s="3"/>
      <c r="E39" s="3"/>
      <c r="F39" s="3"/>
    </row>
    <row r="40" spans="1:7">
      <c r="A40" s="11"/>
      <c r="B40" s="3"/>
      <c r="C40" s="3"/>
      <c r="D40" s="3"/>
      <c r="E40" s="3"/>
      <c r="F40" s="3"/>
    </row>
    <row r="41" spans="1:7">
      <c r="A41" s="402" t="s">
        <v>2</v>
      </c>
      <c r="B41" s="402"/>
      <c r="C41" s="402"/>
      <c r="D41" s="402"/>
      <c r="E41" s="402"/>
      <c r="F41" s="402"/>
    </row>
    <row r="42" spans="1:7" s="9" customFormat="1" ht="51" customHeight="1">
      <c r="A42" s="398" t="s">
        <v>1229</v>
      </c>
      <c r="B42" s="399"/>
      <c r="C42" s="399"/>
      <c r="D42" s="399"/>
      <c r="E42" s="399"/>
      <c r="F42" s="399"/>
    </row>
    <row r="43" spans="1:7">
      <c r="A43" s="11"/>
      <c r="B43" s="3"/>
      <c r="C43" s="3"/>
      <c r="D43" s="3"/>
      <c r="E43" s="3"/>
      <c r="F43" s="3"/>
    </row>
    <row r="44" spans="1:7">
      <c r="A44" s="400" t="s">
        <v>3</v>
      </c>
      <c r="B44" s="400"/>
      <c r="C44" s="400"/>
      <c r="D44" s="400"/>
      <c r="E44" s="400"/>
      <c r="F44" s="400"/>
    </row>
    <row r="45" spans="1:7" ht="40.5" customHeight="1">
      <c r="A45" s="360" t="s">
        <v>217</v>
      </c>
      <c r="B45" s="366"/>
      <c r="C45" s="366"/>
      <c r="D45" s="366"/>
      <c r="E45" s="366"/>
      <c r="F45" s="366"/>
    </row>
    <row r="46" spans="1:7">
      <c r="A46" s="11"/>
      <c r="B46" s="3"/>
      <c r="C46" s="3"/>
      <c r="D46" s="3"/>
      <c r="E46" s="3"/>
      <c r="F46" s="3"/>
    </row>
    <row r="47" spans="1:7" ht="51.75" customHeight="1">
      <c r="A47" s="398" t="s">
        <v>1118</v>
      </c>
      <c r="B47" s="399"/>
      <c r="C47" s="399"/>
      <c r="D47" s="399"/>
      <c r="E47" s="399"/>
      <c r="F47" s="399"/>
    </row>
    <row r="48" spans="1:7">
      <c r="A48" s="11"/>
      <c r="B48" s="3"/>
      <c r="C48" s="3"/>
      <c r="D48" s="3"/>
      <c r="E48" s="3"/>
      <c r="F48" s="3"/>
    </row>
    <row r="49" spans="1:6" ht="12.75" customHeight="1">
      <c r="A49" s="360" t="s">
        <v>941</v>
      </c>
      <c r="B49" s="366"/>
      <c r="C49" s="366"/>
      <c r="D49" s="366"/>
      <c r="E49" s="366"/>
      <c r="F49" s="366"/>
    </row>
    <row r="50" spans="1:6">
      <c r="A50" s="11"/>
      <c r="B50" s="3"/>
      <c r="C50" s="3"/>
      <c r="D50" s="3"/>
      <c r="E50" s="3"/>
      <c r="F50" s="3"/>
    </row>
    <row r="51" spans="1:6">
      <c r="A51" s="400" t="s">
        <v>4</v>
      </c>
      <c r="B51" s="400"/>
      <c r="C51" s="400"/>
      <c r="D51" s="400"/>
      <c r="E51" s="400"/>
      <c r="F51" s="400"/>
    </row>
    <row r="52" spans="1:6" ht="69" customHeight="1">
      <c r="A52" s="360" t="s">
        <v>746</v>
      </c>
      <c r="B52" s="366"/>
      <c r="C52" s="366"/>
      <c r="D52" s="366"/>
      <c r="E52" s="366"/>
      <c r="F52" s="366"/>
    </row>
    <row r="53" spans="1:6">
      <c r="A53" s="11"/>
      <c r="B53" s="3"/>
      <c r="C53" s="3"/>
      <c r="D53" s="3"/>
      <c r="E53" s="3"/>
      <c r="F53" s="3"/>
    </row>
    <row r="54" spans="1:6" ht="74.25" customHeight="1">
      <c r="A54" s="359" t="s">
        <v>1119</v>
      </c>
      <c r="B54" s="366"/>
      <c r="C54" s="366"/>
      <c r="D54" s="366"/>
      <c r="E54" s="366"/>
      <c r="F54" s="366"/>
    </row>
    <row r="55" spans="1:6">
      <c r="A55" s="11"/>
      <c r="B55" s="3"/>
      <c r="C55" s="3"/>
      <c r="D55" s="3"/>
      <c r="E55" s="3"/>
      <c r="F55" s="3"/>
    </row>
    <row r="56" spans="1:6" ht="12.75" customHeight="1">
      <c r="A56" s="360" t="s">
        <v>940</v>
      </c>
      <c r="B56" s="366"/>
      <c r="C56" s="366"/>
      <c r="D56" s="366"/>
      <c r="E56" s="366"/>
      <c r="F56" s="366"/>
    </row>
    <row r="57" spans="1:6">
      <c r="A57" s="11"/>
      <c r="B57" s="3"/>
      <c r="C57" s="3"/>
      <c r="D57" s="3"/>
      <c r="E57" s="3"/>
      <c r="F57" s="3"/>
    </row>
    <row r="58" spans="1:6">
      <c r="A58" s="400" t="s">
        <v>942</v>
      </c>
      <c r="B58" s="400"/>
      <c r="C58" s="400"/>
      <c r="D58" s="400"/>
      <c r="E58" s="400"/>
      <c r="F58" s="400"/>
    </row>
    <row r="59" spans="1:6" ht="27" customHeight="1">
      <c r="A59" s="360" t="s">
        <v>747</v>
      </c>
      <c r="B59" s="366"/>
      <c r="C59" s="366"/>
      <c r="D59" s="366"/>
      <c r="E59" s="366"/>
      <c r="F59" s="366"/>
    </row>
    <row r="60" spans="1:6">
      <c r="A60" s="11"/>
      <c r="B60" s="3"/>
      <c r="C60" s="3"/>
      <c r="D60" s="3"/>
      <c r="E60" s="3"/>
      <c r="F60" s="3"/>
    </row>
    <row r="61" spans="1:6" ht="27" customHeight="1">
      <c r="A61" s="398" t="s">
        <v>1120</v>
      </c>
      <c r="B61" s="399"/>
      <c r="C61" s="399"/>
      <c r="D61" s="399"/>
      <c r="E61" s="399"/>
      <c r="F61" s="399"/>
    </row>
    <row r="62" spans="1:6">
      <c r="A62" s="11"/>
      <c r="B62" s="3"/>
      <c r="C62" s="3"/>
      <c r="D62" s="3"/>
      <c r="E62" s="3"/>
      <c r="F62" s="3"/>
    </row>
    <row r="63" spans="1:6">
      <c r="A63" s="400" t="s">
        <v>943</v>
      </c>
      <c r="B63" s="400"/>
      <c r="C63" s="400"/>
      <c r="D63" s="400"/>
      <c r="E63" s="400"/>
      <c r="F63" s="400"/>
    </row>
    <row r="64" spans="1:6" ht="66" customHeight="1">
      <c r="A64" s="398" t="s">
        <v>1121</v>
      </c>
      <c r="B64" s="399"/>
      <c r="C64" s="399"/>
      <c r="D64" s="399"/>
      <c r="E64" s="399"/>
      <c r="F64" s="399"/>
    </row>
    <row r="65" spans="1:6">
      <c r="A65" s="11"/>
      <c r="B65" s="3"/>
      <c r="C65" s="3"/>
      <c r="D65" s="3"/>
      <c r="E65" s="3"/>
      <c r="F65" s="3"/>
    </row>
    <row r="66" spans="1:6">
      <c r="A66" s="157"/>
      <c r="B66" s="159"/>
      <c r="C66" s="159" t="s">
        <v>748</v>
      </c>
      <c r="D66" s="159"/>
      <c r="E66" s="159"/>
      <c r="F66" s="3"/>
    </row>
    <row r="67" spans="1:6">
      <c r="A67" s="157"/>
      <c r="B67" s="159"/>
      <c r="C67" s="159" t="s">
        <v>749</v>
      </c>
      <c r="D67" s="159" t="s">
        <v>691</v>
      </c>
      <c r="E67" s="159" t="s">
        <v>692</v>
      </c>
      <c r="F67" s="3"/>
    </row>
    <row r="68" spans="1:6">
      <c r="A68" s="157" t="s">
        <v>750</v>
      </c>
      <c r="B68" s="159"/>
      <c r="C68" s="159" t="s">
        <v>16</v>
      </c>
      <c r="D68" s="159" t="s">
        <v>361</v>
      </c>
      <c r="E68" s="159"/>
      <c r="F68" s="3"/>
    </row>
    <row r="69" spans="1:6">
      <c r="A69" s="158"/>
      <c r="B69" s="159"/>
      <c r="C69" s="159" t="s">
        <v>665</v>
      </c>
      <c r="D69" s="159" t="s">
        <v>665</v>
      </c>
      <c r="E69" s="159" t="s">
        <v>665</v>
      </c>
      <c r="F69" s="3"/>
    </row>
    <row r="70" spans="1:6">
      <c r="A70" s="14" t="s">
        <v>751</v>
      </c>
      <c r="B70" s="57"/>
      <c r="C70" s="57">
        <v>365</v>
      </c>
      <c r="D70" s="161">
        <v>522</v>
      </c>
      <c r="E70" s="57">
        <f t="shared" ref="E70:E75" si="1">D70-C70</f>
        <v>157</v>
      </c>
      <c r="F70" s="3"/>
    </row>
    <row r="71" spans="1:6">
      <c r="A71" s="14" t="s">
        <v>752</v>
      </c>
      <c r="B71" s="57"/>
      <c r="C71" s="57">
        <v>930</v>
      </c>
      <c r="D71" s="160">
        <v>1165</v>
      </c>
      <c r="E71" s="57">
        <f t="shared" si="1"/>
        <v>235</v>
      </c>
      <c r="F71" s="3"/>
    </row>
    <row r="72" spans="1:6">
      <c r="A72" s="69" t="s">
        <v>753</v>
      </c>
      <c r="B72" s="57"/>
      <c r="C72" s="57">
        <v>80</v>
      </c>
      <c r="D72" s="161">
        <v>240</v>
      </c>
      <c r="E72" s="57">
        <f t="shared" si="1"/>
        <v>160</v>
      </c>
      <c r="F72" s="3"/>
    </row>
    <row r="73" spans="1:6">
      <c r="A73" s="14" t="s">
        <v>754</v>
      </c>
      <c r="B73" s="57"/>
      <c r="C73" s="57">
        <v>125</v>
      </c>
      <c r="D73" s="161">
        <v>265</v>
      </c>
      <c r="E73" s="57">
        <f t="shared" si="1"/>
        <v>140</v>
      </c>
      <c r="F73" s="3"/>
    </row>
    <row r="74" spans="1:6">
      <c r="A74" s="69" t="s">
        <v>755</v>
      </c>
      <c r="B74" s="56"/>
      <c r="C74" s="56">
        <v>7191</v>
      </c>
      <c r="D74" s="160">
        <v>6779</v>
      </c>
      <c r="E74" s="57">
        <f t="shared" si="1"/>
        <v>-412</v>
      </c>
      <c r="F74" s="3"/>
    </row>
    <row r="75" spans="1:6">
      <c r="A75" s="169" t="s">
        <v>756</v>
      </c>
      <c r="B75" s="134"/>
      <c r="C75" s="134">
        <v>1210</v>
      </c>
      <c r="D75" s="170">
        <v>420</v>
      </c>
      <c r="E75" s="129">
        <f t="shared" si="1"/>
        <v>-790</v>
      </c>
      <c r="F75" s="3"/>
    </row>
    <row r="76" spans="1:6">
      <c r="A76" s="11"/>
      <c r="B76" s="3"/>
      <c r="C76" s="3"/>
      <c r="D76" s="3"/>
      <c r="E76" s="3"/>
      <c r="F76" s="3"/>
    </row>
    <row r="77" spans="1:6" ht="113.25" customHeight="1">
      <c r="A77" s="398" t="s">
        <v>1122</v>
      </c>
      <c r="B77" s="399"/>
      <c r="C77" s="399"/>
      <c r="D77" s="399"/>
      <c r="E77" s="399"/>
      <c r="F77" s="399"/>
    </row>
    <row r="78" spans="1:6">
      <c r="A78" s="11"/>
      <c r="B78" s="3"/>
      <c r="C78" s="3"/>
      <c r="D78" s="3"/>
      <c r="E78" s="3"/>
      <c r="F78" s="3"/>
    </row>
    <row r="79" spans="1:6">
      <c r="A79" s="402" t="s">
        <v>944</v>
      </c>
      <c r="B79" s="402"/>
      <c r="C79" s="402"/>
      <c r="D79" s="402"/>
      <c r="E79" s="402"/>
      <c r="F79" s="402"/>
    </row>
    <row r="80" spans="1:6" ht="91.5" customHeight="1">
      <c r="A80" s="398" t="s">
        <v>1123</v>
      </c>
      <c r="B80" s="399"/>
      <c r="C80" s="399"/>
      <c r="D80" s="399"/>
      <c r="E80" s="399"/>
      <c r="F80" s="399"/>
    </row>
    <row r="81" spans="1:6" ht="12.75" customHeight="1">
      <c r="A81" s="109"/>
      <c r="B81" s="109"/>
      <c r="C81" s="109"/>
      <c r="D81" s="109"/>
      <c r="E81" s="109"/>
      <c r="F81" s="109"/>
    </row>
    <row r="82" spans="1:6" ht="12.75" customHeight="1">
      <c r="A82" s="402" t="s">
        <v>945</v>
      </c>
      <c r="B82" s="402"/>
      <c r="C82" s="402"/>
      <c r="D82" s="402"/>
      <c r="E82" s="402"/>
      <c r="F82" s="402"/>
    </row>
    <row r="83" spans="1:6" ht="53.25" customHeight="1">
      <c r="A83" s="405" t="s">
        <v>1170</v>
      </c>
      <c r="B83" s="406"/>
      <c r="C83" s="406"/>
      <c r="D83" s="406"/>
      <c r="E83" s="406"/>
      <c r="F83" s="406"/>
    </row>
    <row r="84" spans="1:6">
      <c r="A84" s="3"/>
      <c r="B84" s="3"/>
      <c r="C84" s="3"/>
      <c r="D84" s="3"/>
      <c r="E84" s="3"/>
      <c r="F84" s="3"/>
    </row>
    <row r="85" spans="1:6">
      <c r="A85" s="400" t="s">
        <v>946</v>
      </c>
      <c r="B85" s="400"/>
      <c r="C85" s="400"/>
      <c r="D85" s="400"/>
      <c r="E85" s="400"/>
      <c r="F85" s="400"/>
    </row>
    <row r="86" spans="1:6" ht="25.5" customHeight="1">
      <c r="A86" s="360" t="s">
        <v>947</v>
      </c>
      <c r="B86" s="366"/>
      <c r="C86" s="366"/>
      <c r="D86" s="366"/>
      <c r="E86" s="366"/>
      <c r="F86" s="366"/>
    </row>
    <row r="87" spans="1:6">
      <c r="A87" s="11"/>
      <c r="B87" s="3"/>
      <c r="C87" s="3"/>
      <c r="D87" s="3"/>
      <c r="E87" s="3"/>
      <c r="F87" s="3"/>
    </row>
    <row r="88" spans="1:6" ht="91.5" customHeight="1">
      <c r="A88" s="398" t="s">
        <v>1124</v>
      </c>
      <c r="B88" s="399"/>
      <c r="C88" s="399"/>
      <c r="D88" s="399"/>
      <c r="E88" s="399"/>
      <c r="F88" s="399"/>
    </row>
    <row r="89" spans="1:6">
      <c r="A89" s="11"/>
      <c r="B89" s="3"/>
      <c r="C89" s="3"/>
      <c r="D89" s="3"/>
      <c r="E89" s="3"/>
      <c r="F89" s="3"/>
    </row>
    <row r="90" spans="1:6">
      <c r="A90" s="11"/>
      <c r="B90" s="3"/>
      <c r="C90" s="3"/>
      <c r="D90" s="3"/>
      <c r="E90" s="3"/>
      <c r="F90" s="3"/>
    </row>
    <row r="91" spans="1:6" ht="13.5">
      <c r="A91" s="370" t="s">
        <v>948</v>
      </c>
      <c r="B91" s="407"/>
      <c r="C91" s="407"/>
      <c r="D91" s="407"/>
      <c r="E91" s="407"/>
      <c r="F91" s="407"/>
    </row>
    <row r="92" spans="1:6">
      <c r="A92" s="11"/>
      <c r="B92" s="3"/>
      <c r="C92" s="3"/>
      <c r="D92" s="3"/>
      <c r="E92" s="3"/>
      <c r="F92" s="3"/>
    </row>
    <row r="93" spans="1:6">
      <c r="A93" s="157"/>
      <c r="B93" s="173"/>
      <c r="C93" s="159" t="s">
        <v>748</v>
      </c>
      <c r="D93" s="159"/>
      <c r="E93" s="159"/>
      <c r="F93" s="3"/>
    </row>
    <row r="94" spans="1:6">
      <c r="A94" s="157"/>
      <c r="B94" s="173"/>
      <c r="C94" s="159" t="s">
        <v>749</v>
      </c>
      <c r="D94" s="159" t="s">
        <v>691</v>
      </c>
      <c r="E94" s="159" t="s">
        <v>692</v>
      </c>
      <c r="F94" s="3"/>
    </row>
    <row r="95" spans="1:6">
      <c r="A95" s="157" t="s">
        <v>949</v>
      </c>
      <c r="B95" s="175" t="s">
        <v>209</v>
      </c>
      <c r="C95" s="159" t="s">
        <v>16</v>
      </c>
      <c r="D95" s="159" t="s">
        <v>361</v>
      </c>
      <c r="E95" s="159"/>
      <c r="F95" s="3"/>
    </row>
    <row r="96" spans="1:6">
      <c r="A96" s="158"/>
      <c r="B96" s="158"/>
      <c r="C96" s="159" t="s">
        <v>665</v>
      </c>
      <c r="D96" s="159" t="s">
        <v>665</v>
      </c>
      <c r="E96" s="159" t="s">
        <v>665</v>
      </c>
      <c r="F96" s="3"/>
    </row>
    <row r="97" spans="1:6">
      <c r="A97" s="339" t="s">
        <v>1174</v>
      </c>
      <c r="B97" s="41" t="s">
        <v>89</v>
      </c>
      <c r="C97" s="56">
        <v>31541</v>
      </c>
      <c r="D97" s="160">
        <v>34091</v>
      </c>
      <c r="E97" s="56">
        <f t="shared" ref="E97:E102" si="2">-C97+D97</f>
        <v>2550</v>
      </c>
      <c r="F97" s="3"/>
    </row>
    <row r="98" spans="1:6">
      <c r="A98" s="14" t="s">
        <v>437</v>
      </c>
      <c r="B98" s="41" t="s">
        <v>90</v>
      </c>
      <c r="C98" s="56">
        <v>22937</v>
      </c>
      <c r="D98" s="160">
        <v>22107</v>
      </c>
      <c r="E98" s="56">
        <f t="shared" si="2"/>
        <v>-830</v>
      </c>
      <c r="F98" s="3"/>
    </row>
    <row r="99" spans="1:6">
      <c r="A99" s="14" t="s">
        <v>439</v>
      </c>
      <c r="B99" s="68" t="s">
        <v>91</v>
      </c>
      <c r="C99" s="57">
        <v>314</v>
      </c>
      <c r="D99" s="161">
        <v>340</v>
      </c>
      <c r="E99" s="56">
        <f t="shared" si="2"/>
        <v>26</v>
      </c>
      <c r="F99" s="3"/>
    </row>
    <row r="100" spans="1:6">
      <c r="A100" s="14" t="s">
        <v>441</v>
      </c>
      <c r="B100" s="41" t="s">
        <v>92</v>
      </c>
      <c r="C100" s="56">
        <v>14034</v>
      </c>
      <c r="D100" s="160">
        <v>14500</v>
      </c>
      <c r="E100" s="56">
        <f t="shared" si="2"/>
        <v>466</v>
      </c>
      <c r="F100" s="3"/>
    </row>
    <row r="101" spans="1:6">
      <c r="A101" s="14" t="s">
        <v>443</v>
      </c>
      <c r="B101" s="68" t="s">
        <v>93</v>
      </c>
      <c r="C101" s="57">
        <v>380</v>
      </c>
      <c r="D101" s="161">
        <v>312</v>
      </c>
      <c r="E101" s="56">
        <f t="shared" si="2"/>
        <v>-68</v>
      </c>
      <c r="F101" s="3"/>
    </row>
    <row r="102" spans="1:6">
      <c r="A102" s="14" t="s">
        <v>445</v>
      </c>
      <c r="B102" s="41" t="s">
        <v>94</v>
      </c>
      <c r="C102" s="134">
        <v>5287</v>
      </c>
      <c r="D102" s="176">
        <v>5179</v>
      </c>
      <c r="E102" s="134">
        <f t="shared" si="2"/>
        <v>-108</v>
      </c>
      <c r="F102" s="3"/>
    </row>
    <row r="103" spans="1:6">
      <c r="A103" s="162" t="s">
        <v>44</v>
      </c>
      <c r="B103" s="142"/>
      <c r="C103" s="135">
        <f>SUM(C97:C102)</f>
        <v>74493</v>
      </c>
      <c r="D103" s="166">
        <f>SUM(D97:D102)</f>
        <v>76529</v>
      </c>
      <c r="E103" s="134">
        <f>SUM(E97:E102)</f>
        <v>2036</v>
      </c>
      <c r="F103" s="3"/>
    </row>
    <row r="104" spans="1:6" ht="16.5">
      <c r="A104" s="73" t="s">
        <v>215</v>
      </c>
      <c r="B104" s="3"/>
      <c r="C104" s="3"/>
      <c r="D104" s="3"/>
      <c r="E104" s="3"/>
      <c r="F104" s="3"/>
    </row>
    <row r="105" spans="1:6" ht="221.25" customHeight="1">
      <c r="A105" s="3"/>
      <c r="B105" s="3"/>
      <c r="C105" s="3"/>
      <c r="D105" s="3"/>
      <c r="E105" s="3"/>
      <c r="F105" s="3"/>
    </row>
    <row r="106" spans="1:6" s="340" customFormat="1" ht="294" customHeight="1">
      <c r="A106" s="3"/>
      <c r="B106" s="3"/>
      <c r="C106" s="3"/>
      <c r="D106" s="3"/>
      <c r="E106" s="3"/>
      <c r="F106" s="3"/>
    </row>
    <row r="107" spans="1:6">
      <c r="A107" s="75" t="s">
        <v>216</v>
      </c>
      <c r="B107" s="3"/>
      <c r="C107" s="3"/>
      <c r="D107" s="3"/>
      <c r="E107" s="3"/>
      <c r="F107" s="3"/>
    </row>
    <row r="108" spans="1:6">
      <c r="A108" s="12"/>
      <c r="B108" s="3"/>
      <c r="C108" s="3"/>
      <c r="D108" s="3"/>
      <c r="E108" s="3"/>
      <c r="F108" s="3"/>
    </row>
    <row r="109" spans="1:6">
      <c r="A109" s="400" t="s">
        <v>1184</v>
      </c>
      <c r="B109" s="400"/>
      <c r="C109" s="400"/>
      <c r="D109" s="400"/>
      <c r="E109" s="400"/>
      <c r="F109" s="400"/>
    </row>
    <row r="110" spans="1:6" ht="25.5" customHeight="1">
      <c r="A110" s="359" t="s">
        <v>1032</v>
      </c>
      <c r="B110" s="366"/>
      <c r="C110" s="366"/>
      <c r="D110" s="366"/>
      <c r="E110" s="366"/>
      <c r="F110" s="366"/>
    </row>
    <row r="111" spans="1:6">
      <c r="A111" s="11"/>
      <c r="B111" s="3"/>
      <c r="C111" s="3"/>
      <c r="D111" s="3"/>
      <c r="E111" s="3"/>
      <c r="F111" s="3"/>
    </row>
    <row r="112" spans="1:6" ht="25.5" customHeight="1">
      <c r="A112" s="398" t="s">
        <v>1125</v>
      </c>
      <c r="B112" s="399"/>
      <c r="C112" s="399"/>
      <c r="D112" s="399"/>
      <c r="E112" s="399"/>
      <c r="F112" s="399"/>
    </row>
    <row r="113" spans="1:6" ht="30.75" customHeight="1">
      <c r="A113" s="409" t="s">
        <v>1171</v>
      </c>
      <c r="B113" s="410"/>
      <c r="C113" s="410"/>
      <c r="D113" s="410"/>
      <c r="E113" s="410"/>
      <c r="F113" s="410"/>
    </row>
    <row r="114" spans="1:6" ht="51" customHeight="1">
      <c r="A114" s="411" t="s">
        <v>1172</v>
      </c>
      <c r="B114" s="412"/>
      <c r="C114" s="412"/>
      <c r="D114" s="412"/>
      <c r="E114" s="412"/>
      <c r="F114" s="412"/>
    </row>
    <row r="115" spans="1:6" ht="50.25" customHeight="1">
      <c r="A115" s="373" t="s">
        <v>780</v>
      </c>
      <c r="B115" s="365"/>
      <c r="C115" s="365"/>
      <c r="D115" s="365"/>
      <c r="E115" s="365"/>
      <c r="F115" s="365"/>
    </row>
    <row r="116" spans="1:6">
      <c r="A116" s="11"/>
      <c r="B116" s="3"/>
      <c r="C116" s="3"/>
      <c r="D116" s="3"/>
      <c r="E116" s="3"/>
      <c r="F116" s="3"/>
    </row>
    <row r="117" spans="1:6">
      <c r="A117" s="360" t="s">
        <v>447</v>
      </c>
      <c r="B117" s="366"/>
      <c r="C117" s="366"/>
      <c r="D117" s="366"/>
      <c r="E117" s="366"/>
      <c r="F117" s="366"/>
    </row>
    <row r="118" spans="1:6">
      <c r="A118" s="11"/>
      <c r="B118" s="3"/>
      <c r="C118" s="3"/>
      <c r="D118" s="3"/>
      <c r="E118" s="3"/>
      <c r="F118" s="3"/>
    </row>
    <row r="119" spans="1:6">
      <c r="A119" s="151"/>
      <c r="B119" s="408"/>
      <c r="C119" s="174" t="s">
        <v>748</v>
      </c>
      <c r="D119" s="174"/>
      <c r="E119" s="174"/>
      <c r="F119" s="3"/>
    </row>
    <row r="120" spans="1:6">
      <c r="A120" s="151"/>
      <c r="B120" s="408"/>
      <c r="C120" s="174" t="s">
        <v>749</v>
      </c>
      <c r="D120" s="174" t="s">
        <v>691</v>
      </c>
      <c r="E120" s="174" t="s">
        <v>692</v>
      </c>
      <c r="F120" s="3"/>
    </row>
    <row r="121" spans="1:6">
      <c r="A121" s="151" t="s">
        <v>448</v>
      </c>
      <c r="B121" s="408"/>
      <c r="C121" s="159" t="s">
        <v>16</v>
      </c>
      <c r="D121" s="159" t="s">
        <v>361</v>
      </c>
      <c r="E121" s="174"/>
      <c r="F121" s="3"/>
    </row>
    <row r="122" spans="1:6">
      <c r="A122" s="151"/>
      <c r="B122" s="408"/>
      <c r="C122" s="174" t="s">
        <v>449</v>
      </c>
      <c r="D122" s="174" t="s">
        <v>449</v>
      </c>
      <c r="E122" s="174" t="s">
        <v>665</v>
      </c>
      <c r="F122" s="3"/>
    </row>
    <row r="123" spans="1:6">
      <c r="A123" s="15" t="s">
        <v>450</v>
      </c>
      <c r="B123" s="3"/>
      <c r="C123" s="57">
        <v>472</v>
      </c>
      <c r="D123" s="161">
        <v>485</v>
      </c>
      <c r="E123" s="3">
        <f>+C123-D123</f>
        <v>-13</v>
      </c>
      <c r="F123" s="3"/>
    </row>
    <row r="124" spans="1:6">
      <c r="A124" s="15" t="s">
        <v>451</v>
      </c>
      <c r="B124" s="3"/>
      <c r="C124" s="129">
        <v>315</v>
      </c>
      <c r="D124" s="170">
        <v>324</v>
      </c>
      <c r="E124" s="178">
        <f>+C124-D124</f>
        <v>-9</v>
      </c>
      <c r="F124" s="3"/>
    </row>
    <row r="125" spans="1:6">
      <c r="A125" s="179" t="s">
        <v>677</v>
      </c>
      <c r="B125" s="178"/>
      <c r="C125" s="130">
        <f>SUM(C123:C124)</f>
        <v>787</v>
      </c>
      <c r="D125" s="180">
        <v>809</v>
      </c>
      <c r="E125" s="178">
        <f>+C125-D125</f>
        <v>-22</v>
      </c>
      <c r="F125" s="3"/>
    </row>
    <row r="126" spans="1:6">
      <c r="A126" s="11"/>
      <c r="B126" s="3"/>
      <c r="C126" s="3"/>
      <c r="D126" s="3"/>
      <c r="E126" s="3"/>
      <c r="F126" s="3"/>
    </row>
    <row r="127" spans="1:6">
      <c r="A127" s="360" t="s">
        <v>678</v>
      </c>
      <c r="B127" s="366"/>
      <c r="C127" s="366"/>
      <c r="D127" s="366"/>
      <c r="E127" s="366"/>
      <c r="F127" s="366"/>
    </row>
    <row r="128" spans="1:6">
      <c r="A128" s="11"/>
      <c r="B128" s="3"/>
      <c r="C128" s="3"/>
      <c r="D128" s="3"/>
      <c r="E128" s="3"/>
      <c r="F128" s="3"/>
    </row>
    <row r="129" spans="1:6">
      <c r="A129" s="157"/>
      <c r="B129" s="157"/>
      <c r="C129" s="159" t="s">
        <v>748</v>
      </c>
      <c r="D129" s="159"/>
      <c r="E129" s="159"/>
      <c r="F129" s="3"/>
    </row>
    <row r="130" spans="1:6">
      <c r="A130" s="157"/>
      <c r="B130" s="157"/>
      <c r="C130" s="159" t="s">
        <v>749</v>
      </c>
      <c r="D130" s="159" t="s">
        <v>691</v>
      </c>
      <c r="E130" s="159" t="s">
        <v>692</v>
      </c>
      <c r="F130" s="3"/>
    </row>
    <row r="131" spans="1:6" ht="12.75" customHeight="1">
      <c r="A131" s="157" t="s">
        <v>781</v>
      </c>
      <c r="B131" s="157"/>
      <c r="C131" s="159" t="s">
        <v>16</v>
      </c>
      <c r="D131" s="159" t="s">
        <v>361</v>
      </c>
      <c r="E131" s="159"/>
      <c r="F131" s="3"/>
    </row>
    <row r="132" spans="1:6">
      <c r="A132" s="158"/>
      <c r="B132" s="158"/>
      <c r="C132" s="159" t="s">
        <v>665</v>
      </c>
      <c r="D132" s="159" t="s">
        <v>665</v>
      </c>
      <c r="E132" s="159" t="s">
        <v>665</v>
      </c>
      <c r="F132" s="3"/>
    </row>
    <row r="133" spans="1:6">
      <c r="A133" s="84" t="s">
        <v>679</v>
      </c>
      <c r="B133" s="85"/>
      <c r="C133" s="81"/>
      <c r="D133" s="161"/>
      <c r="E133" s="81"/>
      <c r="F133" s="3"/>
    </row>
    <row r="134" spans="1:6">
      <c r="A134" s="85" t="s">
        <v>680</v>
      </c>
      <c r="B134" s="85"/>
      <c r="C134" s="55">
        <v>0</v>
      </c>
      <c r="D134" s="160">
        <v>772</v>
      </c>
      <c r="E134" s="55">
        <v>-772</v>
      </c>
      <c r="F134" s="3"/>
    </row>
    <row r="135" spans="1:6">
      <c r="A135" s="79" t="s">
        <v>681</v>
      </c>
      <c r="B135" s="85"/>
      <c r="C135" s="54">
        <v>1089</v>
      </c>
      <c r="D135" s="160">
        <v>1503</v>
      </c>
      <c r="E135" s="55">
        <v>-414</v>
      </c>
      <c r="F135" s="3"/>
    </row>
    <row r="136" spans="1:6">
      <c r="A136" s="169" t="s">
        <v>682</v>
      </c>
      <c r="B136" s="181"/>
      <c r="C136" s="134">
        <v>2168</v>
      </c>
      <c r="D136" s="176">
        <v>2280</v>
      </c>
      <c r="E136" s="129">
        <v>-112</v>
      </c>
      <c r="F136" s="3"/>
    </row>
    <row r="137" spans="1:6">
      <c r="A137" s="84" t="s">
        <v>683</v>
      </c>
      <c r="B137" s="85"/>
      <c r="C137" s="81"/>
      <c r="D137" s="160"/>
      <c r="E137" s="81"/>
      <c r="F137" s="3"/>
    </row>
    <row r="138" spans="1:6">
      <c r="A138" s="169" t="s">
        <v>684</v>
      </c>
      <c r="B138" s="182"/>
      <c r="C138" s="129">
        <v>690</v>
      </c>
      <c r="D138" s="176">
        <v>866</v>
      </c>
      <c r="E138" s="129">
        <v>-176</v>
      </c>
      <c r="F138" s="3"/>
    </row>
    <row r="139" spans="1:6">
      <c r="A139" s="84" t="s">
        <v>685</v>
      </c>
      <c r="B139" s="85"/>
      <c r="C139" s="81"/>
      <c r="D139" s="160"/>
      <c r="E139" s="81"/>
      <c r="F139" s="3"/>
    </row>
    <row r="140" spans="1:6">
      <c r="A140" s="79" t="s">
        <v>686</v>
      </c>
      <c r="B140" s="80"/>
      <c r="C140" s="55">
        <v>427</v>
      </c>
      <c r="D140" s="160">
        <v>654</v>
      </c>
      <c r="E140" s="55">
        <v>-227</v>
      </c>
      <c r="F140" s="3"/>
    </row>
    <row r="141" spans="1:6">
      <c r="A141" s="169" t="s">
        <v>687</v>
      </c>
      <c r="B141" s="181"/>
      <c r="C141" s="129">
        <v>940</v>
      </c>
      <c r="D141" s="176">
        <v>1031</v>
      </c>
      <c r="E141" s="129">
        <v>-91</v>
      </c>
      <c r="F141" s="3"/>
    </row>
    <row r="142" spans="1:6">
      <c r="A142" s="84" t="s">
        <v>688</v>
      </c>
      <c r="B142" s="85"/>
      <c r="C142" s="81"/>
      <c r="D142" s="160"/>
      <c r="E142" s="81"/>
      <c r="F142" s="3"/>
    </row>
    <row r="143" spans="1:6">
      <c r="A143" s="169" t="s">
        <v>689</v>
      </c>
      <c r="B143" s="182"/>
      <c r="C143" s="129">
        <v>134</v>
      </c>
      <c r="D143" s="176">
        <v>245</v>
      </c>
      <c r="E143" s="129">
        <v>-111</v>
      </c>
      <c r="F143" s="3"/>
    </row>
    <row r="144" spans="1:6" ht="12.75" customHeight="1">
      <c r="A144" s="167"/>
      <c r="B144" s="168"/>
      <c r="C144" s="168"/>
      <c r="D144" s="168"/>
      <c r="E144" s="168"/>
      <c r="F144" s="168"/>
    </row>
    <row r="145" spans="1:6">
      <c r="A145" s="402" t="s">
        <v>95</v>
      </c>
      <c r="B145" s="402"/>
      <c r="C145" s="402"/>
      <c r="D145" s="402"/>
      <c r="E145" s="402"/>
      <c r="F145" s="402"/>
    </row>
    <row r="146" spans="1:6" ht="37.5" customHeight="1">
      <c r="A146" s="359" t="s">
        <v>1126</v>
      </c>
      <c r="B146" s="360"/>
      <c r="C146" s="360"/>
      <c r="D146" s="360"/>
      <c r="E146" s="360"/>
      <c r="F146" s="360"/>
    </row>
    <row r="147" spans="1:6">
      <c r="A147" s="11"/>
      <c r="B147" s="3"/>
      <c r="C147" s="3"/>
      <c r="D147" s="3"/>
      <c r="E147" s="3"/>
      <c r="F147" s="3"/>
    </row>
    <row r="148" spans="1:6" ht="39" customHeight="1">
      <c r="A148" s="359" t="s">
        <v>1127</v>
      </c>
      <c r="B148" s="360"/>
      <c r="C148" s="360"/>
      <c r="D148" s="360"/>
      <c r="E148" s="360"/>
      <c r="F148" s="360"/>
    </row>
    <row r="149" spans="1:6">
      <c r="A149" s="11"/>
      <c r="B149" s="3"/>
      <c r="C149" s="3"/>
      <c r="D149" s="3"/>
      <c r="E149" s="3"/>
      <c r="F149" s="3"/>
    </row>
    <row r="150" spans="1:6" ht="90" customHeight="1">
      <c r="A150" s="359" t="s">
        <v>1128</v>
      </c>
      <c r="B150" s="360"/>
      <c r="C150" s="360"/>
      <c r="D150" s="360"/>
      <c r="E150" s="360"/>
      <c r="F150" s="360"/>
    </row>
    <row r="151" spans="1:6">
      <c r="A151" s="11"/>
      <c r="B151" s="3"/>
      <c r="C151" s="3"/>
      <c r="D151" s="3"/>
      <c r="E151" s="3"/>
      <c r="F151" s="3"/>
    </row>
    <row r="152" spans="1:6" ht="51.75" customHeight="1">
      <c r="A152" s="359" t="s">
        <v>1129</v>
      </c>
      <c r="B152" s="360"/>
      <c r="C152" s="360"/>
      <c r="D152" s="360"/>
      <c r="E152" s="360"/>
      <c r="F152" s="360"/>
    </row>
    <row r="153" spans="1:6">
      <c r="A153" s="11"/>
      <c r="B153" s="3"/>
      <c r="C153" s="3"/>
      <c r="D153" s="3"/>
      <c r="E153" s="3"/>
      <c r="F153" s="3"/>
    </row>
    <row r="154" spans="1:6">
      <c r="A154" s="402" t="s">
        <v>96</v>
      </c>
      <c r="B154" s="402"/>
      <c r="C154" s="402"/>
      <c r="D154" s="402"/>
      <c r="E154" s="402"/>
      <c r="F154" s="402"/>
    </row>
    <row r="155" spans="1:6" ht="25.5" customHeight="1">
      <c r="A155" s="359" t="s">
        <v>1221</v>
      </c>
      <c r="B155" s="360"/>
      <c r="C155" s="360"/>
      <c r="D155" s="360"/>
      <c r="E155" s="360"/>
      <c r="F155" s="360"/>
    </row>
    <row r="156" spans="1:6">
      <c r="A156" s="11"/>
      <c r="B156" s="3"/>
      <c r="C156" s="3"/>
      <c r="D156" s="3"/>
      <c r="E156" s="3"/>
      <c r="F156" s="3"/>
    </row>
    <row r="157" spans="1:6">
      <c r="A157" s="402" t="s">
        <v>97</v>
      </c>
      <c r="B157" s="402"/>
      <c r="C157" s="402"/>
      <c r="D157" s="402"/>
      <c r="E157" s="402"/>
      <c r="F157" s="402"/>
    </row>
    <row r="158" spans="1:6" ht="63.75" customHeight="1">
      <c r="A158" s="359" t="s">
        <v>1130</v>
      </c>
      <c r="B158" s="360"/>
      <c r="C158" s="360"/>
      <c r="D158" s="360"/>
      <c r="E158" s="360"/>
      <c r="F158" s="360"/>
    </row>
    <row r="159" spans="1:6">
      <c r="A159" s="11"/>
      <c r="B159" s="3"/>
      <c r="C159" s="3"/>
      <c r="D159" s="3"/>
      <c r="E159" s="3"/>
      <c r="F159" s="3"/>
    </row>
    <row r="160" spans="1:6">
      <c r="A160" s="402" t="s">
        <v>98</v>
      </c>
      <c r="B160" s="402"/>
      <c r="C160" s="402"/>
      <c r="D160" s="402"/>
      <c r="E160" s="402"/>
      <c r="F160" s="402"/>
    </row>
    <row r="161" spans="1:6" ht="40.5" customHeight="1">
      <c r="A161" s="360" t="s">
        <v>690</v>
      </c>
      <c r="B161" s="366"/>
      <c r="C161" s="366"/>
      <c r="D161" s="366"/>
      <c r="E161" s="366"/>
      <c r="F161" s="366"/>
    </row>
    <row r="162" spans="1:6">
      <c r="A162" s="11"/>
      <c r="B162" s="3"/>
      <c r="C162" s="3"/>
      <c r="D162" s="3"/>
      <c r="E162" s="3"/>
      <c r="F162" s="3"/>
    </row>
    <row r="163" spans="1:6">
      <c r="A163" s="402" t="s">
        <v>99</v>
      </c>
      <c r="B163" s="402"/>
      <c r="C163" s="402"/>
      <c r="D163" s="402"/>
      <c r="E163" s="402"/>
      <c r="F163" s="402"/>
    </row>
    <row r="164" spans="1:6" ht="66" customHeight="1">
      <c r="A164" s="359" t="s">
        <v>1131</v>
      </c>
      <c r="B164" s="360"/>
      <c r="C164" s="360"/>
      <c r="D164" s="360"/>
      <c r="E164" s="360"/>
      <c r="F164" s="360"/>
    </row>
    <row r="165" spans="1:6">
      <c r="A165" s="7"/>
      <c r="B165" s="3"/>
      <c r="C165" s="3"/>
      <c r="D165" s="3"/>
      <c r="E165" s="3"/>
      <c r="F165" s="3"/>
    </row>
  </sheetData>
  <mergeCells count="50">
    <mergeCell ref="A155:F155"/>
    <mergeCell ref="A157:F157"/>
    <mergeCell ref="A164:F164"/>
    <mergeCell ref="A158:F158"/>
    <mergeCell ref="A160:F160"/>
    <mergeCell ref="A161:F161"/>
    <mergeCell ref="A163:F163"/>
    <mergeCell ref="A150:F150"/>
    <mergeCell ref="A145:F145"/>
    <mergeCell ref="A152:F152"/>
    <mergeCell ref="A154:F154"/>
    <mergeCell ref="A127:F127"/>
    <mergeCell ref="B119:B122"/>
    <mergeCell ref="A146:F146"/>
    <mergeCell ref="A148:F148"/>
    <mergeCell ref="A113:F113"/>
    <mergeCell ref="A114:F114"/>
    <mergeCell ref="A115:F115"/>
    <mergeCell ref="A117:F117"/>
    <mergeCell ref="A91:F91"/>
    <mergeCell ref="A109:F109"/>
    <mergeCell ref="A110:F110"/>
    <mergeCell ref="A112:F112"/>
    <mergeCell ref="A86:F86"/>
    <mergeCell ref="A88:F88"/>
    <mergeCell ref="A77:F77"/>
    <mergeCell ref="A79:F79"/>
    <mergeCell ref="A80:F80"/>
    <mergeCell ref="A85:F85"/>
    <mergeCell ref="A82:F82"/>
    <mergeCell ref="A83:F83"/>
    <mergeCell ref="A52:F52"/>
    <mergeCell ref="A19:F19"/>
    <mergeCell ref="A45:F45"/>
    <mergeCell ref="A47:F47"/>
    <mergeCell ref="A49:F49"/>
    <mergeCell ref="A51:F51"/>
    <mergeCell ref="A3:F3"/>
    <mergeCell ref="A41:F41"/>
    <mergeCell ref="A42:F42"/>
    <mergeCell ref="A44:F44"/>
    <mergeCell ref="A5:C5"/>
    <mergeCell ref="A18:F18"/>
    <mergeCell ref="A54:F54"/>
    <mergeCell ref="A59:F59"/>
    <mergeCell ref="A61:F61"/>
    <mergeCell ref="A63:F63"/>
    <mergeCell ref="A64:F64"/>
    <mergeCell ref="A56:F56"/>
    <mergeCell ref="A58:F58"/>
  </mergeCells>
  <phoneticPr fontId="9" type="noConversion"/>
  <pageMargins left="0.74803149606299213" right="0.74803149606299213" top="0.98425196850393704" bottom="0.86614173228346458" header="0.51181102362204722" footer="0.51181102362204722"/>
  <pageSetup paperSize="9" scale="89" firstPageNumber="26" orientation="portrait" useFirstPageNumber="1" r:id="rId1"/>
  <headerFooter alignWithMargins="0">
    <oddFooter>&amp;L&amp;8The Institute of Chartered Accountants in Australia&amp;C&amp;9&amp;P&amp;R&amp;8VICTORIAN CITY COUNCIL</oddFooter>
  </headerFooter>
  <rowBreaks count="5" manualBreakCount="5">
    <brk id="37" max="5" man="1"/>
    <brk id="57" max="5" man="1"/>
    <brk id="90" max="5" man="1"/>
    <brk id="112" max="5" man="1"/>
    <brk id="15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25</vt:i4>
      </vt:variant>
    </vt:vector>
  </HeadingPairs>
  <TitlesOfParts>
    <vt:vector size="46" baseType="lpstr">
      <vt:lpstr>Title</vt:lpstr>
      <vt:lpstr>Contents</vt:lpstr>
      <vt:lpstr>Mayor</vt:lpstr>
      <vt:lpstr>CEO</vt:lpstr>
      <vt:lpstr>BP</vt:lpstr>
      <vt:lpstr>1</vt:lpstr>
      <vt:lpstr>2</vt:lpstr>
      <vt:lpstr>3</vt:lpstr>
      <vt:lpstr>4</vt:lpstr>
      <vt:lpstr>5</vt:lpstr>
      <vt:lpstr>6</vt:lpstr>
      <vt:lpstr>7</vt:lpstr>
      <vt:lpstr>8</vt:lpstr>
      <vt:lpstr>9</vt:lpstr>
      <vt:lpstr>10</vt:lpstr>
      <vt:lpstr>App</vt:lpstr>
      <vt:lpstr>A</vt:lpstr>
      <vt:lpstr>B</vt:lpstr>
      <vt:lpstr>C</vt:lpstr>
      <vt:lpstr>D</vt:lpstr>
      <vt:lpstr>E</vt:lpstr>
      <vt:lpstr>A!_Hlk158451477</vt:lpstr>
      <vt:lpstr>B!OLE_LINK4</vt:lpstr>
      <vt:lpstr>'2'!OLE_LINK5</vt:lpstr>
      <vt:lpstr>'3'!OLE_LINK7</vt:lpstr>
      <vt:lpstr>'3'!OLE_LINK9</vt:lpstr>
      <vt:lpstr>'10'!Print_Area</vt:lpstr>
      <vt:lpstr>'2'!Print_Area</vt:lpstr>
      <vt:lpstr>'3'!Print_Area</vt:lpstr>
      <vt:lpstr>'4'!Print_Area</vt:lpstr>
      <vt:lpstr>'5'!Print_Area</vt:lpstr>
      <vt:lpstr>'6'!Print_Area</vt:lpstr>
      <vt:lpstr>'7'!Print_Area</vt:lpstr>
      <vt:lpstr>'8'!Print_Area</vt:lpstr>
      <vt:lpstr>'9'!Print_Area</vt:lpstr>
      <vt:lpstr>A!Print_Area</vt:lpstr>
      <vt:lpstr>App!Print_Area</vt:lpstr>
      <vt:lpstr>B!Print_Area</vt:lpstr>
      <vt:lpstr>BP!Print_Area</vt:lpstr>
      <vt:lpstr>'C'!Print_Area</vt:lpstr>
      <vt:lpstr>CEO!Print_Area</vt:lpstr>
      <vt:lpstr>Contents!Print_Area</vt:lpstr>
      <vt:lpstr>D!Print_Area</vt:lpstr>
      <vt:lpstr>E!Print_Area</vt:lpstr>
      <vt:lpstr>Mayor!Print_Area</vt:lpstr>
      <vt:lpstr>Title!Print_Area</vt:lpstr>
    </vt:vector>
  </TitlesOfParts>
  <Company>City of Darebin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MDAVIES</dc:creator>
  <cp:lastModifiedBy>msmith</cp:lastModifiedBy>
  <cp:lastPrinted>2013-02-28T00:20:57Z</cp:lastPrinted>
  <dcterms:created xsi:type="dcterms:W3CDTF">2007-03-01T03:43:31Z</dcterms:created>
  <dcterms:modified xsi:type="dcterms:W3CDTF">2013-02-28T03:11:12Z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2008-01-24T13:00:00Z</vt:filetime>
  </property>
  <property fmtid="{D5CDD505-2E9C-101B-9397-08002B2CF9AE}" pid="4" name="Objective-Id">
    <vt:lpwstr>A453563</vt:lpwstr>
  </property>
  <property fmtid="{D5CDD505-2E9C-101B-9397-08002B2CF9AE}" pid="5" name="Objective-IsApproved">
    <vt:lpwstr>No</vt:lpwstr>
  </property>
  <property fmtid="{D5CDD505-2E9C-101B-9397-08002B2CF9AE}" pid="6" name="Objective-IsPublished">
    <vt:lpwstr>No</vt:lpwstr>
  </property>
  <property fmtid="{D5CDD505-2E9C-101B-9397-08002B2CF9AE}" pid="7" name="Objective-DatePublished">
    <vt:lpwstr/>
  </property>
  <property fmtid="{D5CDD505-2E9C-101B-9397-08002B2CF9AE}" pid="8" name="Objective-ModificationStamp">
    <vt:filetime>2008-01-24T13:00:00Z</vt:filetime>
  </property>
  <property fmtid="{D5CDD505-2E9C-101B-9397-08002B2CF9AE}" pid="9" name="Objective-Owner">
    <vt:lpwstr>Mark Davies</vt:lpwstr>
  </property>
  <property fmtid="{D5CDD505-2E9C-101B-9397-08002B2CF9AE}" pid="10" name="Objective-Path">
    <vt:lpwstr>Darebin City Council Global Folder:Business Administration Folders:Corporate Services - Business Administration Folders:General Manager Corporate Services - Business Administration Folders:ICAA Model Budget Taskforce:ICAA Model Budget year ended 30 June 2</vt:lpwstr>
  </property>
  <property fmtid="{D5CDD505-2E9C-101B-9397-08002B2CF9AE}" pid="11" name="Objective-Parent">
    <vt:lpwstr>ICAA Model Budget year ended 30 June 2009</vt:lpwstr>
  </property>
  <property fmtid="{D5CDD505-2E9C-101B-9397-08002B2CF9AE}" pid="12" name="Objective-State">
    <vt:lpwstr>Being Edited</vt:lpwstr>
  </property>
  <property fmtid="{D5CDD505-2E9C-101B-9397-08002B2CF9AE}" pid="13" name="Objective-Title">
    <vt:lpwstr>ICAA Model Budget EXCEL TEMPLATE year ended 30 June 2009</vt:lpwstr>
  </property>
  <property fmtid="{D5CDD505-2E9C-101B-9397-08002B2CF9AE}" pid="14" name="Objective-Version">
    <vt:lpwstr>0.2</vt:lpwstr>
  </property>
  <property fmtid="{D5CDD505-2E9C-101B-9397-08002B2CF9AE}" pid="15" name="Objective-VersionComment">
    <vt:lpwstr>Version 2</vt:lpwstr>
  </property>
  <property fmtid="{D5CDD505-2E9C-101B-9397-08002B2CF9AE}" pid="16" name="Objective-VersionNumber">
    <vt:i4>2</vt:i4>
  </property>
  <property fmtid="{D5CDD505-2E9C-101B-9397-08002B2CF9AE}" pid="17" name="Objective-FileNumber">
    <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Additional Information [system]">
    <vt:lpwstr/>
  </property>
</Properties>
</file>